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8376" tabRatio="805" firstSheet="5" activeTab="5"/>
  </bookViews>
  <sheets>
    <sheet name="expert" sheetId="1" r:id="rId1"/>
    <sheet name="Dati" sheetId="2" r:id="rId2"/>
    <sheet name="ModelloPunteggi" sheetId="3" state="hidden" r:id="rId3"/>
    <sheet name="ModelloRiepilogo" sheetId="4" state="hidden" r:id="rId4"/>
    <sheet name="P. INTERNAZIONALI" sheetId="5" r:id="rId5"/>
    <sheet name="P. SENIOR" sheetId="6" r:id="rId6"/>
    <sheet name="P. JUNIOR" sheetId="7" r:id="rId7"/>
    <sheet name="P. MASTER" sheetId="8" r:id="rId8"/>
    <sheet name="P. FEMMINILE" sheetId="9" r:id="rId9"/>
    <sheet name="R. FEMMINILE" sheetId="10" r:id="rId10"/>
    <sheet name="R. MASTER" sheetId="11" r:id="rId11"/>
    <sheet name="R. JUNIOR" sheetId="12" r:id="rId12"/>
    <sheet name="R. SENIOR" sheetId="13" r:id="rId13"/>
    <sheet name="R. INTERNAZIONALI" sheetId="14" r:id="rId14"/>
  </sheets>
  <definedNames>
    <definedName name="_xlnm.Print_Area" localSheetId="0">'expert'!$A$8:$S$16</definedName>
    <definedName name="_xlnm.Print_Area" localSheetId="2">'ModelloPunteggi'!$A$8:$S$20</definedName>
    <definedName name="_xlnm.Print_Area" localSheetId="3">'ModelloRiepilogo'!$B$1:$X$32</definedName>
    <definedName name="_xlnm.Print_Area" localSheetId="8">'P. FEMMINILE'!$A$8:$S$14</definedName>
    <definedName name="_xlnm.Print_Area" localSheetId="4">'P. INTERNAZIONALI'!$A$8:$S$18</definedName>
    <definedName name="_xlnm.Print_Area" localSheetId="6">'P. JUNIOR'!$A$8:$S$36</definedName>
    <definedName name="_xlnm.Print_Area" localSheetId="7">'P. MASTER'!$A$8:$S$23</definedName>
    <definedName name="_xlnm.Print_Area" localSheetId="5">'P. SENIOR'!$A$8:$S$22</definedName>
    <definedName name="_xlnm.Print_Area" localSheetId="9">'R. FEMMINILE'!$B$1:$X$26</definedName>
    <definedName name="_xlnm.Print_Area" localSheetId="13">'R. INTERNAZIONALI'!$B$1:$X$41</definedName>
    <definedName name="_xlnm.Print_Area" localSheetId="11">'R. JUNIOR'!$B$1:$X$92</definedName>
    <definedName name="_xlnm.Print_Area" localSheetId="10">'R. MASTER'!$B$1:$X$53</definedName>
    <definedName name="_xlnm.Print_Area" localSheetId="12">'R. SENIOR'!$B$1:$X$50</definedName>
    <definedName name="tempo2" localSheetId="0">'expert'!$CE$5</definedName>
    <definedName name="tempo2" localSheetId="8">'P. FEMMINILE'!$CE$5</definedName>
    <definedName name="tempo2" localSheetId="4">'P. INTERNAZIONALI'!$CE$5</definedName>
    <definedName name="tempo2" localSheetId="6">'P. JUNIOR'!$CE$5</definedName>
    <definedName name="tempo2" localSheetId="7">'P. MASTER'!$CE$5</definedName>
    <definedName name="tempo2" localSheetId="5">'P. SENIOR'!$CE$5</definedName>
    <definedName name="tempo2">'ModelloPunteggi'!$CE$5</definedName>
    <definedName name="_xlnm.Print_Titles" localSheetId="0">'expert'!$1:$7</definedName>
    <definedName name="_xlnm.Print_Titles" localSheetId="2">'ModelloPunteggi'!$1:$7</definedName>
    <definedName name="_xlnm.Print_Titles" localSheetId="3">'ModelloRiepilogo'!$1:$5</definedName>
    <definedName name="_xlnm.Print_Titles" localSheetId="8">'P. FEMMINILE'!$1:$7</definedName>
    <definedName name="_xlnm.Print_Titles" localSheetId="4">'P. INTERNAZIONALI'!$1:$7</definedName>
    <definedName name="_xlnm.Print_Titles" localSheetId="6">'P. JUNIOR'!$1:$7</definedName>
    <definedName name="_xlnm.Print_Titles" localSheetId="7">'P. MASTER'!$1:$7</definedName>
    <definedName name="_xlnm.Print_Titles" localSheetId="5">'P. SENIOR'!$1:$7</definedName>
    <definedName name="_xlnm.Print_Titles" localSheetId="9">'R. FEMMINILE'!$1:$5</definedName>
    <definedName name="_xlnm.Print_Titles" localSheetId="13">'R. INTERNAZIONALI'!$1:$5</definedName>
    <definedName name="_xlnm.Print_Titles" localSheetId="11">'R. JUNIOR'!$1:$5</definedName>
    <definedName name="_xlnm.Print_Titles" localSheetId="10">'R. MASTER'!$1:$5</definedName>
    <definedName name="_xlnm.Print_Titles" localSheetId="12">'R. SENIOR'!$1:$5</definedName>
  </definedNames>
  <calcPr fullCalcOnLoad="1"/>
</workbook>
</file>

<file path=xl/sharedStrings.xml><?xml version="1.0" encoding="utf-8"?>
<sst xmlns="http://schemas.openxmlformats.org/spreadsheetml/2006/main" count="3213" uniqueCount="213">
  <si>
    <t>n.</t>
  </si>
  <si>
    <t>n.pet.</t>
  </si>
  <si>
    <t>Pilota</t>
  </si>
  <si>
    <t>Motoclub</t>
  </si>
  <si>
    <t>1 GIRO</t>
  </si>
  <si>
    <t>2 GIRO</t>
  </si>
  <si>
    <t>3 GIRO</t>
  </si>
  <si>
    <t>PEN. 1G</t>
  </si>
  <si>
    <t>PEN. 2G</t>
  </si>
  <si>
    <t>PEN. 3G</t>
  </si>
  <si>
    <t>DISCRI</t>
  </si>
  <si>
    <t>ZONE</t>
  </si>
  <si>
    <t>CTR1</t>
  </si>
  <si>
    <t>CTR2</t>
  </si>
  <si>
    <t>CTR3</t>
  </si>
  <si>
    <t>TOT.</t>
  </si>
  <si>
    <t>PEN.</t>
  </si>
  <si>
    <t>GIRO</t>
  </si>
  <si>
    <t>Z 1</t>
  </si>
  <si>
    <t>Z 2</t>
  </si>
  <si>
    <t>Z 3</t>
  </si>
  <si>
    <t>Moto</t>
  </si>
  <si>
    <t>Pen.</t>
  </si>
  <si>
    <t>Tempo</t>
  </si>
  <si>
    <t>Agg.</t>
  </si>
  <si>
    <t>TOT</t>
  </si>
  <si>
    <t>3 g.</t>
  </si>
  <si>
    <t>2 g.</t>
  </si>
  <si>
    <t>1 g.</t>
  </si>
  <si>
    <t xml:space="preserve">Trofeo </t>
  </si>
  <si>
    <t>Classifica categoria:</t>
  </si>
  <si>
    <t>1G</t>
  </si>
  <si>
    <t>2G</t>
  </si>
  <si>
    <t>3G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</si>
  <si>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</si>
  <si>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</si>
  <si>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</si>
  <si>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</si>
  <si>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</si>
  <si>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</si>
  <si>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</si>
  <si>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</si>
  <si>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</si>
  <si>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</si>
  <si>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giro</t>
  </si>
  <si>
    <t>media:</t>
  </si>
  <si>
    <t>n.piloti</t>
  </si>
  <si>
    <t>Team</t>
  </si>
  <si>
    <t>rit.</t>
  </si>
  <si>
    <t>P</t>
  </si>
  <si>
    <t>c</t>
  </si>
  <si>
    <t>per classifica ctrl+x</t>
  </si>
  <si>
    <t xml:space="preserve">media difficoltà Zone: </t>
  </si>
  <si>
    <t>nome dg</t>
  </si>
  <si>
    <t>mc</t>
  </si>
  <si>
    <t>gara</t>
  </si>
  <si>
    <t>camp</t>
  </si>
  <si>
    <t>pos</t>
  </si>
  <si>
    <t>punti</t>
  </si>
  <si>
    <t>T</t>
  </si>
  <si>
    <t>A</t>
  </si>
  <si>
    <t>Dettaglio categoria:</t>
  </si>
  <si>
    <t>Il d.g.:</t>
  </si>
  <si>
    <t>Gara</t>
  </si>
  <si>
    <t>orario</t>
  </si>
  <si>
    <t>eff.</t>
  </si>
  <si>
    <t>Pen.T.</t>
  </si>
  <si>
    <t>part.</t>
  </si>
  <si>
    <t>Part.1</t>
  </si>
  <si>
    <t>effettivo</t>
  </si>
  <si>
    <t>tempo</t>
  </si>
  <si>
    <t>arrivo</t>
  </si>
  <si>
    <t>Arr.</t>
  </si>
  <si>
    <t>FT</t>
  </si>
  <si>
    <t>Trofeo</t>
  </si>
  <si>
    <t>Motoclub:</t>
  </si>
  <si>
    <t>PT</t>
  </si>
  <si>
    <t>Tot.</t>
  </si>
  <si>
    <t>INTERNAZIONALI</t>
  </si>
  <si>
    <t>2-SAN MARINO</t>
  </si>
  <si>
    <t/>
  </si>
  <si>
    <t>Ghini Fabrizio</t>
  </si>
  <si>
    <t>CIT</t>
  </si>
  <si>
    <t>DABILL JAMES</t>
  </si>
  <si>
    <t>FUTURE BIKES</t>
  </si>
  <si>
    <t xml:space="preserve">FUTURE TRIAL </t>
  </si>
  <si>
    <t>MONTESA</t>
  </si>
  <si>
    <t>LENZI FABIO</t>
  </si>
  <si>
    <t>G.S.FIAMME ORO M</t>
  </si>
  <si>
    <t>ORIZIO MICHELE</t>
  </si>
  <si>
    <t>LAZZATE</t>
  </si>
  <si>
    <t>SCORPA</t>
  </si>
  <si>
    <t>WIGG ALEXZ</t>
  </si>
  <si>
    <t>VACCARETTI ANDREA</t>
  </si>
  <si>
    <t>AREA 51 TRIAL MO</t>
  </si>
  <si>
    <t>GRATTAROLA MATTEO</t>
  </si>
  <si>
    <t>TEAM CENTRO LAGO</t>
  </si>
  <si>
    <t>SHERCO</t>
  </si>
  <si>
    <t>MAURINO DANIELE</t>
  </si>
  <si>
    <t>GASGAS</t>
  </si>
  <si>
    <t>BOSIS DIEGO</t>
  </si>
  <si>
    <t>IOLITTA FRANCESCO</t>
  </si>
  <si>
    <t>MAZZOCCHIN ANDREA</t>
  </si>
  <si>
    <t>HIMMANEN HENRY</t>
  </si>
  <si>
    <t>MITON TOP TRIAL</t>
  </si>
  <si>
    <t>BETA</t>
  </si>
  <si>
    <t>MONDO ALESSANDRO</t>
  </si>
  <si>
    <t>A.M.C. GENTLEMEN</t>
  </si>
  <si>
    <t>SENIOR</t>
  </si>
  <si>
    <t>POSTAL DANIEL</t>
  </si>
  <si>
    <t>PRADELLI MICHELE</t>
  </si>
  <si>
    <t>DRAGONE - LAMA M</t>
  </si>
  <si>
    <t>SASSELLA DANILO</t>
  </si>
  <si>
    <t>VALTELLINA</t>
  </si>
  <si>
    <t>STALTARI SIMONE</t>
  </si>
  <si>
    <t>FISTOLERA ANDREA</t>
  </si>
  <si>
    <t>GARZONI LUIGI</t>
  </si>
  <si>
    <t>CANZO</t>
  </si>
  <si>
    <t>ROLLE MASSIMO</t>
  </si>
  <si>
    <t>VALLI C.SE TRIAL</t>
  </si>
  <si>
    <t>CATTANEO RICCARDO</t>
  </si>
  <si>
    <t>WHITAKER JAKE</t>
  </si>
  <si>
    <t>ROSSO LUCA</t>
  </si>
  <si>
    <t>TRIAL ALTA VAL T</t>
  </si>
  <si>
    <t>STETTER DENNIS</t>
  </si>
  <si>
    <t>NATTA CHRISTIAN</t>
  </si>
  <si>
    <t>BETTONI FAUSTO</t>
  </si>
  <si>
    <t>BAGHINO ENRICO</t>
  </si>
  <si>
    <t>DELLA SUPERBA</t>
  </si>
  <si>
    <t>COTONE LUCA</t>
  </si>
  <si>
    <t>DOMO 70</t>
  </si>
  <si>
    <t>JUNIOR</t>
  </si>
  <si>
    <t>GILARDINI EMANUELE</t>
  </si>
  <si>
    <t>CASALBORGONE</t>
  </si>
  <si>
    <t>GASCO GIACOMO</t>
  </si>
  <si>
    <t>FERMIGNANESE</t>
  </si>
  <si>
    <t>POLI MATTEO</t>
  </si>
  <si>
    <t>CARETER</t>
  </si>
  <si>
    <t>GASCO FILIPPO</t>
  </si>
  <si>
    <t>COMINOLI MATTEO</t>
  </si>
  <si>
    <t>COLLEBEATO</t>
  </si>
  <si>
    <t>ROCHON MATTEO</t>
  </si>
  <si>
    <t>GUSTAVO BOFFA</t>
  </si>
  <si>
    <t>BOSI MICHELE</t>
  </si>
  <si>
    <t>ALEF</t>
  </si>
  <si>
    <t>DI BACCO FABIO</t>
  </si>
  <si>
    <t>T.CLUB VECCHIO F</t>
  </si>
  <si>
    <t>PIZZINI SIMONE</t>
  </si>
  <si>
    <t>COSTA ANDREA</t>
  </si>
  <si>
    <t>TOSINI DANIELE</t>
  </si>
  <si>
    <t>SCALENGHE ALBERTO</t>
  </si>
  <si>
    <t>FERRANDO LUCA</t>
  </si>
  <si>
    <t>DON BOSCO</t>
  </si>
  <si>
    <t>PANTEGHINI ANDREA</t>
  </si>
  <si>
    <t>NUCIFORA ALESSANDRO</t>
  </si>
  <si>
    <t>CODEGA VALERIO DINO</t>
  </si>
  <si>
    <t>TROBBIANI LUCIANO</t>
  </si>
  <si>
    <t>ETRURIA</t>
  </si>
  <si>
    <t>DI ASCANIO PATRIZIO</t>
  </si>
  <si>
    <t>SILVESTRI LUCA</t>
  </si>
  <si>
    <t>SPREAFICO STEFANO</t>
  </si>
  <si>
    <t>GIANONI MATTEO</t>
  </si>
  <si>
    <t>COLOMBO FABRIZIO</t>
  </si>
  <si>
    <t>TEAM CECOTTO</t>
  </si>
  <si>
    <t>LENZINI ANTONIO</t>
  </si>
  <si>
    <t>PIZZI GIANLUCA</t>
  </si>
  <si>
    <t>TARO TRIAL</t>
  </si>
  <si>
    <t>DE NARDI LUCA</t>
  </si>
  <si>
    <t>TRIALQUAD FARRA</t>
  </si>
  <si>
    <t>AGOSTINI GIACOMO</t>
  </si>
  <si>
    <t>PERLA TIRRENO VE</t>
  </si>
  <si>
    <t>MINORINI UMBERTO</t>
  </si>
  <si>
    <t>CROSTOLO</t>
  </si>
  <si>
    <t>SOPPELSA ANDREA</t>
  </si>
  <si>
    <t>ALBATROS TEAM</t>
  </si>
  <si>
    <t>GIOVACCHINI IVAN</t>
  </si>
  <si>
    <t>SAN PIERO</t>
  </si>
  <si>
    <t>Rititato</t>
  </si>
  <si>
    <t>Rit.</t>
  </si>
  <si>
    <t>MASTER</t>
  </si>
  <si>
    <t>SOULIER ANDREA</t>
  </si>
  <si>
    <t>PARISI DENNY</t>
  </si>
  <si>
    <t>ANDREOLI MARCO</t>
  </si>
  <si>
    <t>TRIAL SCALIGERO</t>
  </si>
  <si>
    <t>BUSCHI ANDREA</t>
  </si>
  <si>
    <t>ASS. S.C.A.G.</t>
  </si>
  <si>
    <t>FORNARA ANDREA</t>
  </si>
  <si>
    <t>CONCINA GIANPAOLO</t>
  </si>
  <si>
    <t>VERDARI EDOARDO</t>
  </si>
  <si>
    <t>FOLTRAN GIULIO</t>
  </si>
  <si>
    <t>FUGAZZA GIANCARLO</t>
  </si>
  <si>
    <t>VALSAVIO</t>
  </si>
  <si>
    <t>BALOSSI AUGUSTO</t>
  </si>
  <si>
    <t>DESIO</t>
  </si>
  <si>
    <t>MONATERI LUCA</t>
  </si>
  <si>
    <t>AMBROGIO UGO</t>
  </si>
  <si>
    <t>FELTRINELLI VALTER</t>
  </si>
  <si>
    <t>M.A.C. EZIO DE T</t>
  </si>
  <si>
    <t>FERRANDO UGO</t>
  </si>
  <si>
    <t>CECCATI ANDREA</t>
  </si>
  <si>
    <t>TAROLLI DIEGO</t>
  </si>
  <si>
    <t>FEMMINILE</t>
  </si>
  <si>
    <t>RIVERA SARA</t>
  </si>
  <si>
    <t>PROMOTOR</t>
  </si>
  <si>
    <t>BONNIN MICHELA</t>
  </si>
  <si>
    <t>BALDUCCHI MARTINA</t>
  </si>
  <si>
    <t>TRENTINI SARA</t>
  </si>
  <si>
    <t>PERETTI VALENTINA</t>
  </si>
  <si>
    <t>MACCHIAVELLO CLARA</t>
  </si>
  <si>
    <t>PORCU SONIA</t>
  </si>
  <si>
    <t>Esposta ore:</t>
  </si>
  <si>
    <t>EXPERT</t>
  </si>
  <si>
    <t>escluso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</si>
</sst>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"/>
    <numFmt numFmtId="188" formatCode="0.000"/>
    <numFmt numFmtId="189" formatCode="[h]:mm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Rockwell"/>
      <family val="1"/>
    </font>
    <font>
      <b/>
      <sz val="12"/>
      <name val="Arial"/>
      <family val="2"/>
    </font>
    <font>
      <b/>
      <sz val="24"/>
      <name val="Rockwell"/>
      <family val="1"/>
    </font>
    <font>
      <b/>
      <sz val="14"/>
      <name val="Arial"/>
      <family val="2"/>
    </font>
    <font>
      <b/>
      <sz val="5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8"/>
      <name val="Arial"/>
      <family val="2"/>
    </font>
    <font>
      <sz val="8"/>
      <name val="Arial Unicode M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1" fillId="35" borderId="0" xfId="0" applyFont="1" applyFill="1" applyAlignment="1" applyProtection="1">
      <alignment horizontal="center"/>
      <protection locked="0"/>
    </xf>
    <xf numFmtId="0" fontId="12" fillId="35" borderId="0" xfId="0" applyFont="1" applyFill="1" applyBorder="1" applyAlignment="1" applyProtection="1">
      <alignment horizontal="center"/>
      <protection locked="0"/>
    </xf>
    <xf numFmtId="0" fontId="12" fillId="35" borderId="15" xfId="0" applyFont="1" applyFill="1" applyBorder="1" applyAlignment="1" applyProtection="1">
      <alignment horizontal="center"/>
      <protection locked="0"/>
    </xf>
    <xf numFmtId="0" fontId="12" fillId="35" borderId="12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13" fillId="36" borderId="0" xfId="0" applyFont="1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1" fillId="35" borderId="50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34" borderId="54" xfId="0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1" fillId="35" borderId="54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4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0" xfId="0" applyFont="1" applyBorder="1" applyAlignment="1">
      <alignment horizontal="right"/>
    </xf>
    <xf numFmtId="0" fontId="3" fillId="0" borderId="61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62" xfId="0" applyFont="1" applyBorder="1" applyAlignment="1">
      <alignment horizontal="center"/>
    </xf>
    <xf numFmtId="2" fontId="3" fillId="0" borderId="62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189" fontId="0" fillId="0" borderId="25" xfId="0" applyNumberFormat="1" applyFont="1" applyBorder="1" applyAlignment="1" applyProtection="1">
      <alignment horizontal="center" vertical="center"/>
      <protection locked="0"/>
    </xf>
    <xf numFmtId="189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20" fontId="3" fillId="0" borderId="32" xfId="0" applyNumberFormat="1" applyFont="1" applyFill="1" applyBorder="1" applyAlignment="1" applyProtection="1">
      <alignment horizontal="center"/>
      <protection/>
    </xf>
    <xf numFmtId="20" fontId="3" fillId="0" borderId="33" xfId="0" applyNumberFormat="1" applyFont="1" applyFill="1" applyBorder="1" applyAlignment="1" applyProtection="1">
      <alignment horizontal="center"/>
      <protection/>
    </xf>
    <xf numFmtId="0" fontId="3" fillId="0" borderId="63" xfId="0" applyFont="1" applyFill="1" applyBorder="1" applyAlignment="1" applyProtection="1">
      <alignment horizontal="center"/>
      <protection/>
    </xf>
    <xf numFmtId="20" fontId="3" fillId="0" borderId="64" xfId="0" applyNumberFormat="1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center"/>
      <protection/>
    </xf>
    <xf numFmtId="20" fontId="0" fillId="0" borderId="32" xfId="0" applyNumberFormat="1" applyFont="1" applyFill="1" applyBorder="1" applyAlignment="1" applyProtection="1">
      <alignment horizontal="center"/>
      <protection/>
    </xf>
    <xf numFmtId="1" fontId="0" fillId="0" borderId="32" xfId="0" applyNumberFormat="1" applyFont="1" applyFill="1" applyBorder="1" applyAlignment="1" applyProtection="1">
      <alignment horizontal="center"/>
      <protection locked="0"/>
    </xf>
    <xf numFmtId="20" fontId="0" fillId="0" borderId="31" xfId="0" applyNumberFormat="1" applyFont="1" applyFill="1" applyBorder="1" applyAlignment="1" applyProtection="1">
      <alignment horizontal="center"/>
      <protection/>
    </xf>
    <xf numFmtId="20" fontId="0" fillId="0" borderId="38" xfId="0" applyNumberFormat="1" applyFont="1" applyFill="1" applyBorder="1" applyAlignment="1" applyProtection="1">
      <alignment horizontal="center"/>
      <protection/>
    </xf>
    <xf numFmtId="1" fontId="0" fillId="0" borderId="31" xfId="0" applyNumberFormat="1" applyFont="1" applyFill="1" applyBorder="1" applyAlignment="1" applyProtection="1">
      <alignment horizontal="center"/>
      <protection locked="0"/>
    </xf>
    <xf numFmtId="2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0" fontId="0" fillId="0" borderId="65" xfId="0" applyNumberFormat="1" applyFont="1" applyBorder="1" applyAlignment="1" applyProtection="1">
      <alignment horizontal="center"/>
      <protection locked="0"/>
    </xf>
    <xf numFmtId="20" fontId="0" fillId="0" borderId="32" xfId="0" applyNumberFormat="1" applyFont="1" applyFill="1" applyBorder="1" applyAlignment="1" applyProtection="1">
      <alignment horizontal="center"/>
      <protection locked="0"/>
    </xf>
    <xf numFmtId="20" fontId="0" fillId="0" borderId="66" xfId="0" applyNumberFormat="1" applyFont="1" applyBorder="1" applyAlignment="1" applyProtection="1">
      <alignment horizontal="center"/>
      <protection locked="0"/>
    </xf>
    <xf numFmtId="20" fontId="0" fillId="0" borderId="31" xfId="0" applyNumberFormat="1" applyFont="1" applyFill="1" applyBorder="1" applyAlignment="1" applyProtection="1">
      <alignment horizontal="center"/>
      <protection locked="0"/>
    </xf>
    <xf numFmtId="0" fontId="3" fillId="37" borderId="58" xfId="0" applyFont="1" applyFill="1" applyBorder="1" applyAlignment="1" applyProtection="1">
      <alignment horizontal="center"/>
      <protection/>
    </xf>
    <xf numFmtId="0" fontId="0" fillId="37" borderId="25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20" fontId="0" fillId="0" borderId="67" xfId="0" applyNumberFormat="1" applyFont="1" applyBorder="1" applyAlignment="1" applyProtection="1">
      <alignment horizontal="center"/>
      <protection locked="0"/>
    </xf>
    <xf numFmtId="20" fontId="0" fillId="0" borderId="68" xfId="0" applyNumberFormat="1" applyFont="1" applyBorder="1" applyAlignment="1" applyProtection="1">
      <alignment horizontal="center"/>
      <protection locked="0"/>
    </xf>
    <xf numFmtId="1" fontId="0" fillId="0" borderId="69" xfId="0" applyNumberFormat="1" applyBorder="1" applyAlignment="1">
      <alignment horizontal="center" vertical="center"/>
    </xf>
    <xf numFmtId="0" fontId="0" fillId="0" borderId="70" xfId="0" applyBorder="1" applyAlignment="1">
      <alignment horizontal="right"/>
    </xf>
    <xf numFmtId="0" fontId="0" fillId="0" borderId="0" xfId="0" applyAlignment="1">
      <alignment horizontal="left"/>
    </xf>
    <xf numFmtId="20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>
      <alignment horizontal="center" vertical="center"/>
    </xf>
    <xf numFmtId="20" fontId="0" fillId="0" borderId="75" xfId="0" applyNumberFormat="1" applyFont="1" applyFill="1" applyBorder="1" applyAlignment="1" applyProtection="1">
      <alignment horizontal="center"/>
      <protection/>
    </xf>
    <xf numFmtId="20" fontId="3" fillId="0" borderId="39" xfId="0" applyNumberFormat="1" applyFont="1" applyFill="1" applyBorder="1" applyAlignment="1" applyProtection="1">
      <alignment horizontal="center"/>
      <protection/>
    </xf>
    <xf numFmtId="0" fontId="0" fillId="0" borderId="76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50" xfId="0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2" fontId="7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vertical="center"/>
    </xf>
    <xf numFmtId="2" fontId="19" fillId="0" borderId="0" xfId="0" applyNumberFormat="1" applyFont="1" applyBorder="1" applyAlignment="1">
      <alignment horizontal="center"/>
    </xf>
    <xf numFmtId="2" fontId="3" fillId="0" borderId="37" xfId="0" applyNumberFormat="1" applyFont="1" applyBorder="1" applyAlignment="1" applyProtection="1">
      <alignment horizontal="center"/>
      <protection/>
    </xf>
    <xf numFmtId="2" fontId="8" fillId="0" borderId="40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4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19" fillId="0" borderId="0" xfId="0" applyNumberFormat="1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/>
    </xf>
    <xf numFmtId="4" fontId="8" fillId="0" borderId="40" xfId="0" applyNumberFormat="1" applyFont="1" applyBorder="1" applyAlignment="1" applyProtection="1">
      <alignment horizontal="center" vertical="center"/>
      <protection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4" fontId="0" fillId="0" borderId="2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top"/>
    </xf>
    <xf numFmtId="0" fontId="3" fillId="0" borderId="80" xfId="0" applyFont="1" applyBorder="1" applyAlignment="1" applyProtection="1">
      <alignment horizontal="center"/>
      <protection locked="0"/>
    </xf>
    <xf numFmtId="0" fontId="3" fillId="0" borderId="81" xfId="0" applyFont="1" applyBorder="1" applyAlignment="1" applyProtection="1">
      <alignment horizontal="center"/>
      <protection locked="0"/>
    </xf>
    <xf numFmtId="0" fontId="3" fillId="0" borderId="82" xfId="0" applyFont="1" applyBorder="1" applyAlignment="1" applyProtection="1">
      <alignment horizontal="center"/>
      <protection locked="0"/>
    </xf>
    <xf numFmtId="0" fontId="3" fillId="0" borderId="80" xfId="0" applyFont="1" applyFill="1" applyBorder="1" applyAlignment="1" applyProtection="1">
      <alignment horizontal="center"/>
      <protection locked="0"/>
    </xf>
    <xf numFmtId="0" fontId="3" fillId="0" borderId="81" xfId="0" applyFont="1" applyFill="1" applyBorder="1" applyAlignment="1" applyProtection="1">
      <alignment horizontal="center"/>
      <protection locked="0"/>
    </xf>
    <xf numFmtId="0" fontId="3" fillId="0" borderId="82" xfId="0" applyFont="1" applyFill="1" applyBorder="1" applyAlignment="1" applyProtection="1">
      <alignment horizontal="center"/>
      <protection locked="0"/>
    </xf>
    <xf numFmtId="0" fontId="3" fillId="0" borderId="8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8" fillId="0" borderId="70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73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17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187" fontId="17" fillId="0" borderId="88" xfId="0" applyNumberFormat="1" applyFont="1" applyBorder="1" applyAlignment="1">
      <alignment horizontal="center" vertical="center"/>
    </xf>
    <xf numFmtId="187" fontId="17" fillId="0" borderId="56" xfId="0" applyNumberFormat="1" applyFont="1" applyBorder="1" applyAlignment="1">
      <alignment horizontal="center" vertical="center"/>
    </xf>
    <xf numFmtId="187" fontId="17" fillId="0" borderId="89" xfId="0" applyNumberFormat="1" applyFont="1" applyBorder="1" applyAlignment="1">
      <alignment horizontal="center" vertical="center"/>
    </xf>
    <xf numFmtId="187" fontId="17" fillId="0" borderId="90" xfId="0" applyNumberFormat="1" applyFont="1" applyBorder="1" applyAlignment="1">
      <alignment horizontal="center" vertical="center"/>
    </xf>
    <xf numFmtId="187" fontId="17" fillId="0" borderId="70" xfId="0" applyNumberFormat="1" applyFont="1" applyBorder="1" applyAlignment="1">
      <alignment horizontal="center" vertical="center"/>
    </xf>
    <xf numFmtId="187" fontId="17" fillId="0" borderId="9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9" fillId="0" borderId="93" xfId="0" applyFont="1" applyBorder="1" applyAlignment="1">
      <alignment vertical="center"/>
    </xf>
    <xf numFmtId="0" fontId="19" fillId="0" borderId="94" xfId="0" applyFont="1" applyBorder="1" applyAlignment="1">
      <alignment vertical="center"/>
    </xf>
    <xf numFmtId="0" fontId="3" fillId="0" borderId="9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1" fillId="0" borderId="79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5FB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257175</xdr:colOff>
      <xdr:row>0</xdr:row>
      <xdr:rowOff>1133475</xdr:rowOff>
    </xdr:to>
    <xdr:pic>
      <xdr:nvPicPr>
        <xdr:cNvPr id="1" name="Picture 1" descr="C:\loghi trial\logocampionato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219075</xdr:rowOff>
    </xdr:from>
    <xdr:to>
      <xdr:col>18</xdr:col>
      <xdr:colOff>266700</xdr:colOff>
      <xdr:row>0</xdr:row>
      <xdr:rowOff>733425</xdr:rowOff>
    </xdr:to>
    <xdr:pic>
      <xdr:nvPicPr>
        <xdr:cNvPr id="2" name="Picture 2" descr="C:\loghi trial\logofmitras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21907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</xdr:row>
      <xdr:rowOff>28575</xdr:rowOff>
    </xdr:from>
    <xdr:to>
      <xdr:col>15</xdr:col>
      <xdr:colOff>200025</xdr:colOff>
      <xdr:row>2</xdr:row>
      <xdr:rowOff>161925</xdr:rowOff>
    </xdr:to>
    <xdr:pic>
      <xdr:nvPicPr>
        <xdr:cNvPr id="3" name="Picture 3" descr="C:\loghi trial\spea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17157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</xdr:row>
      <xdr:rowOff>28575</xdr:rowOff>
    </xdr:from>
    <xdr:to>
      <xdr:col>3</xdr:col>
      <xdr:colOff>866775</xdr:colOff>
      <xdr:row>1</xdr:row>
      <xdr:rowOff>561975</xdr:rowOff>
    </xdr:to>
    <xdr:pic>
      <xdr:nvPicPr>
        <xdr:cNvPr id="1" name="Picture 1" descr="C:\loghi trial\logofmitra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42862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66675</xdr:rowOff>
    </xdr:from>
    <xdr:to>
      <xdr:col>9</xdr:col>
      <xdr:colOff>238125</xdr:colOff>
      <xdr:row>1</xdr:row>
      <xdr:rowOff>581025</xdr:rowOff>
    </xdr:to>
    <xdr:pic>
      <xdr:nvPicPr>
        <xdr:cNvPr id="2" name="Picture 2" descr="C:\loghi trial\spea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46672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2</xdr:col>
      <xdr:colOff>352425</xdr:colOff>
      <xdr:row>2</xdr:row>
      <xdr:rowOff>142875</xdr:rowOff>
    </xdr:to>
    <xdr:pic>
      <xdr:nvPicPr>
        <xdr:cNvPr id="3" name="Picture 3" descr="C:\loghi trial\logocampionato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952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</xdr:row>
      <xdr:rowOff>28575</xdr:rowOff>
    </xdr:from>
    <xdr:to>
      <xdr:col>3</xdr:col>
      <xdr:colOff>866775</xdr:colOff>
      <xdr:row>1</xdr:row>
      <xdr:rowOff>561975</xdr:rowOff>
    </xdr:to>
    <xdr:pic>
      <xdr:nvPicPr>
        <xdr:cNvPr id="1" name="Picture 1" descr="C:\loghi trial\logofmitra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42862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66675</xdr:rowOff>
    </xdr:from>
    <xdr:to>
      <xdr:col>9</xdr:col>
      <xdr:colOff>238125</xdr:colOff>
      <xdr:row>1</xdr:row>
      <xdr:rowOff>581025</xdr:rowOff>
    </xdr:to>
    <xdr:pic>
      <xdr:nvPicPr>
        <xdr:cNvPr id="2" name="Picture 2" descr="C:\loghi trial\spea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46672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2</xdr:col>
      <xdr:colOff>352425</xdr:colOff>
      <xdr:row>2</xdr:row>
      <xdr:rowOff>142875</xdr:rowOff>
    </xdr:to>
    <xdr:pic>
      <xdr:nvPicPr>
        <xdr:cNvPr id="3" name="Picture 3" descr="C:\loghi trial\logocampionato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952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</xdr:row>
      <xdr:rowOff>28575</xdr:rowOff>
    </xdr:from>
    <xdr:to>
      <xdr:col>3</xdr:col>
      <xdr:colOff>866775</xdr:colOff>
      <xdr:row>1</xdr:row>
      <xdr:rowOff>561975</xdr:rowOff>
    </xdr:to>
    <xdr:pic>
      <xdr:nvPicPr>
        <xdr:cNvPr id="1" name="Picture 1" descr="C:\loghi trial\logofmitra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42862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66675</xdr:rowOff>
    </xdr:from>
    <xdr:to>
      <xdr:col>9</xdr:col>
      <xdr:colOff>238125</xdr:colOff>
      <xdr:row>1</xdr:row>
      <xdr:rowOff>581025</xdr:rowOff>
    </xdr:to>
    <xdr:pic>
      <xdr:nvPicPr>
        <xdr:cNvPr id="2" name="Picture 2" descr="C:\loghi trial\spea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46672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2</xdr:col>
      <xdr:colOff>352425</xdr:colOff>
      <xdr:row>2</xdr:row>
      <xdr:rowOff>142875</xdr:rowOff>
    </xdr:to>
    <xdr:pic>
      <xdr:nvPicPr>
        <xdr:cNvPr id="3" name="Picture 3" descr="C:\loghi trial\logocampionato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952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</xdr:row>
      <xdr:rowOff>28575</xdr:rowOff>
    </xdr:from>
    <xdr:to>
      <xdr:col>3</xdr:col>
      <xdr:colOff>866775</xdr:colOff>
      <xdr:row>1</xdr:row>
      <xdr:rowOff>561975</xdr:rowOff>
    </xdr:to>
    <xdr:pic>
      <xdr:nvPicPr>
        <xdr:cNvPr id="1" name="Picture 1" descr="C:\loghi trial\logofmitra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42862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66675</xdr:rowOff>
    </xdr:from>
    <xdr:to>
      <xdr:col>9</xdr:col>
      <xdr:colOff>238125</xdr:colOff>
      <xdr:row>1</xdr:row>
      <xdr:rowOff>581025</xdr:rowOff>
    </xdr:to>
    <xdr:pic>
      <xdr:nvPicPr>
        <xdr:cNvPr id="2" name="Picture 2" descr="C:\loghi trial\spea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46672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2</xdr:col>
      <xdr:colOff>352425</xdr:colOff>
      <xdr:row>2</xdr:row>
      <xdr:rowOff>142875</xdr:rowOff>
    </xdr:to>
    <xdr:pic>
      <xdr:nvPicPr>
        <xdr:cNvPr id="3" name="Picture 3" descr="C:\loghi trial\logocampionato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952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257175</xdr:colOff>
      <xdr:row>0</xdr:row>
      <xdr:rowOff>1133475</xdr:rowOff>
    </xdr:to>
    <xdr:pic>
      <xdr:nvPicPr>
        <xdr:cNvPr id="1" name="Picture 36" descr="C:\loghi trial\logocampionato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219075</xdr:rowOff>
    </xdr:from>
    <xdr:to>
      <xdr:col>18</xdr:col>
      <xdr:colOff>266700</xdr:colOff>
      <xdr:row>0</xdr:row>
      <xdr:rowOff>733425</xdr:rowOff>
    </xdr:to>
    <xdr:pic>
      <xdr:nvPicPr>
        <xdr:cNvPr id="2" name="Picture 37" descr="C:\loghi trial\logofmitras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21907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</xdr:row>
      <xdr:rowOff>28575</xdr:rowOff>
    </xdr:from>
    <xdr:to>
      <xdr:col>15</xdr:col>
      <xdr:colOff>200025</xdr:colOff>
      <xdr:row>2</xdr:row>
      <xdr:rowOff>161925</xdr:rowOff>
    </xdr:to>
    <xdr:pic>
      <xdr:nvPicPr>
        <xdr:cNvPr id="3" name="Picture 38" descr="C:\loghi trial\spea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17157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</xdr:row>
      <xdr:rowOff>28575</xdr:rowOff>
    </xdr:from>
    <xdr:to>
      <xdr:col>3</xdr:col>
      <xdr:colOff>866775</xdr:colOff>
      <xdr:row>1</xdr:row>
      <xdr:rowOff>561975</xdr:rowOff>
    </xdr:to>
    <xdr:pic>
      <xdr:nvPicPr>
        <xdr:cNvPr id="1" name="Picture 1" descr="C:\loghi trial\logofmitra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42862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66675</xdr:rowOff>
    </xdr:from>
    <xdr:to>
      <xdr:col>9</xdr:col>
      <xdr:colOff>238125</xdr:colOff>
      <xdr:row>1</xdr:row>
      <xdr:rowOff>581025</xdr:rowOff>
    </xdr:to>
    <xdr:pic>
      <xdr:nvPicPr>
        <xdr:cNvPr id="2" name="Picture 2" descr="C:\loghi trial\spea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46672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2</xdr:col>
      <xdr:colOff>352425</xdr:colOff>
      <xdr:row>2</xdr:row>
      <xdr:rowOff>142875</xdr:rowOff>
    </xdr:to>
    <xdr:pic>
      <xdr:nvPicPr>
        <xdr:cNvPr id="3" name="Picture 3" descr="C:\loghi trial\logocampionato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952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257175</xdr:colOff>
      <xdr:row>0</xdr:row>
      <xdr:rowOff>1133475</xdr:rowOff>
    </xdr:to>
    <xdr:pic>
      <xdr:nvPicPr>
        <xdr:cNvPr id="1" name="Picture 1" descr="C:\loghi trial\logocampionato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219075</xdr:rowOff>
    </xdr:from>
    <xdr:to>
      <xdr:col>18</xdr:col>
      <xdr:colOff>266700</xdr:colOff>
      <xdr:row>0</xdr:row>
      <xdr:rowOff>733425</xdr:rowOff>
    </xdr:to>
    <xdr:pic>
      <xdr:nvPicPr>
        <xdr:cNvPr id="2" name="Picture 2" descr="C:\loghi trial\logofmitras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21907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</xdr:row>
      <xdr:rowOff>28575</xdr:rowOff>
    </xdr:from>
    <xdr:to>
      <xdr:col>15</xdr:col>
      <xdr:colOff>200025</xdr:colOff>
      <xdr:row>2</xdr:row>
      <xdr:rowOff>161925</xdr:rowOff>
    </xdr:to>
    <xdr:pic>
      <xdr:nvPicPr>
        <xdr:cNvPr id="3" name="Picture 3" descr="C:\loghi trial\spea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17157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257175</xdr:colOff>
      <xdr:row>0</xdr:row>
      <xdr:rowOff>1133475</xdr:rowOff>
    </xdr:to>
    <xdr:pic>
      <xdr:nvPicPr>
        <xdr:cNvPr id="1" name="Picture 1" descr="C:\loghi trial\logocampionato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219075</xdr:rowOff>
    </xdr:from>
    <xdr:to>
      <xdr:col>18</xdr:col>
      <xdr:colOff>266700</xdr:colOff>
      <xdr:row>0</xdr:row>
      <xdr:rowOff>733425</xdr:rowOff>
    </xdr:to>
    <xdr:pic>
      <xdr:nvPicPr>
        <xdr:cNvPr id="2" name="Picture 2" descr="C:\loghi trial\logofmitras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21907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</xdr:row>
      <xdr:rowOff>28575</xdr:rowOff>
    </xdr:from>
    <xdr:to>
      <xdr:col>15</xdr:col>
      <xdr:colOff>200025</xdr:colOff>
      <xdr:row>2</xdr:row>
      <xdr:rowOff>161925</xdr:rowOff>
    </xdr:to>
    <xdr:pic>
      <xdr:nvPicPr>
        <xdr:cNvPr id="3" name="Picture 3" descr="C:\loghi trial\spea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17157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257175</xdr:colOff>
      <xdr:row>0</xdr:row>
      <xdr:rowOff>1133475</xdr:rowOff>
    </xdr:to>
    <xdr:pic>
      <xdr:nvPicPr>
        <xdr:cNvPr id="1" name="Picture 1" descr="C:\loghi trial\logocampionato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219075</xdr:rowOff>
    </xdr:from>
    <xdr:to>
      <xdr:col>18</xdr:col>
      <xdr:colOff>266700</xdr:colOff>
      <xdr:row>0</xdr:row>
      <xdr:rowOff>733425</xdr:rowOff>
    </xdr:to>
    <xdr:pic>
      <xdr:nvPicPr>
        <xdr:cNvPr id="2" name="Picture 2" descr="C:\loghi trial\logofmitras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21907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</xdr:row>
      <xdr:rowOff>28575</xdr:rowOff>
    </xdr:from>
    <xdr:to>
      <xdr:col>15</xdr:col>
      <xdr:colOff>200025</xdr:colOff>
      <xdr:row>2</xdr:row>
      <xdr:rowOff>161925</xdr:rowOff>
    </xdr:to>
    <xdr:pic>
      <xdr:nvPicPr>
        <xdr:cNvPr id="3" name="Picture 3" descr="C:\loghi trial\spea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17157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257175</xdr:colOff>
      <xdr:row>0</xdr:row>
      <xdr:rowOff>1133475</xdr:rowOff>
    </xdr:to>
    <xdr:pic>
      <xdr:nvPicPr>
        <xdr:cNvPr id="1" name="Picture 1" descr="C:\loghi trial\logocampionato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219075</xdr:rowOff>
    </xdr:from>
    <xdr:to>
      <xdr:col>18</xdr:col>
      <xdr:colOff>266700</xdr:colOff>
      <xdr:row>0</xdr:row>
      <xdr:rowOff>733425</xdr:rowOff>
    </xdr:to>
    <xdr:pic>
      <xdr:nvPicPr>
        <xdr:cNvPr id="2" name="Picture 2" descr="C:\loghi trial\logofmitras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21907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</xdr:row>
      <xdr:rowOff>28575</xdr:rowOff>
    </xdr:from>
    <xdr:to>
      <xdr:col>15</xdr:col>
      <xdr:colOff>200025</xdr:colOff>
      <xdr:row>2</xdr:row>
      <xdr:rowOff>161925</xdr:rowOff>
    </xdr:to>
    <xdr:pic>
      <xdr:nvPicPr>
        <xdr:cNvPr id="3" name="Picture 3" descr="C:\loghi trial\spea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17157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257175</xdr:colOff>
      <xdr:row>0</xdr:row>
      <xdr:rowOff>1133475</xdr:rowOff>
    </xdr:to>
    <xdr:pic>
      <xdr:nvPicPr>
        <xdr:cNvPr id="1" name="Picture 1" descr="C:\loghi trial\logocampionato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219075</xdr:rowOff>
    </xdr:from>
    <xdr:to>
      <xdr:col>18</xdr:col>
      <xdr:colOff>266700</xdr:colOff>
      <xdr:row>0</xdr:row>
      <xdr:rowOff>733425</xdr:rowOff>
    </xdr:to>
    <xdr:pic>
      <xdr:nvPicPr>
        <xdr:cNvPr id="2" name="Picture 2" descr="C:\loghi trial\logofmitras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21907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</xdr:row>
      <xdr:rowOff>28575</xdr:rowOff>
    </xdr:from>
    <xdr:to>
      <xdr:col>15</xdr:col>
      <xdr:colOff>200025</xdr:colOff>
      <xdr:row>2</xdr:row>
      <xdr:rowOff>161925</xdr:rowOff>
    </xdr:to>
    <xdr:pic>
      <xdr:nvPicPr>
        <xdr:cNvPr id="3" name="Picture 3" descr="C:\loghi trial\spea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17157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</xdr:row>
      <xdr:rowOff>28575</xdr:rowOff>
    </xdr:from>
    <xdr:to>
      <xdr:col>3</xdr:col>
      <xdr:colOff>866775</xdr:colOff>
      <xdr:row>1</xdr:row>
      <xdr:rowOff>561975</xdr:rowOff>
    </xdr:to>
    <xdr:pic>
      <xdr:nvPicPr>
        <xdr:cNvPr id="1" name="Picture 1" descr="C:\loghi trial\logofmitra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42862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66675</xdr:rowOff>
    </xdr:from>
    <xdr:to>
      <xdr:col>9</xdr:col>
      <xdr:colOff>238125</xdr:colOff>
      <xdr:row>1</xdr:row>
      <xdr:rowOff>581025</xdr:rowOff>
    </xdr:to>
    <xdr:pic>
      <xdr:nvPicPr>
        <xdr:cNvPr id="2" name="Picture 2" descr="C:\loghi trial\spea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46672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2</xdr:col>
      <xdr:colOff>352425</xdr:colOff>
      <xdr:row>2</xdr:row>
      <xdr:rowOff>142875</xdr:rowOff>
    </xdr:to>
    <xdr:pic>
      <xdr:nvPicPr>
        <xdr:cNvPr id="3" name="Picture 3" descr="C:\loghi trial\logocampionato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9525"/>
          <a:ext cx="57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/>
  <dimension ref="A1:CN4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4" sqref="D4"/>
    </sheetView>
  </sheetViews>
  <sheetFormatPr defaultColWidth="9.140625" defaultRowHeight="12.75"/>
  <cols>
    <col min="1" max="1" width="5.00390625" style="2" customWidth="1"/>
    <col min="2" max="2" width="5.57421875" style="2" customWidth="1"/>
    <col min="3" max="3" width="24.7109375" style="2" customWidth="1"/>
    <col min="4" max="4" width="15.7109375" style="2" customWidth="1"/>
    <col min="5" max="5" width="13.7109375" style="2" customWidth="1"/>
    <col min="6" max="6" width="12.7109375" style="2" customWidth="1"/>
    <col min="7" max="7" width="10.7109375" style="2" customWidth="1"/>
    <col min="8" max="8" width="5.7109375" style="0" customWidth="1"/>
    <col min="9" max="16" width="4.7109375" style="0" customWidth="1"/>
    <col min="17" max="18" width="4.7109375" style="2" customWidth="1"/>
    <col min="19" max="19" width="6.8515625" style="220" customWidth="1"/>
    <col min="20" max="20" width="15.421875" style="0" bestFit="1" customWidth="1"/>
    <col min="27" max="27" width="9.140625" style="2" customWidth="1"/>
    <col min="34" max="34" width="9.140625" style="2" customWidth="1"/>
    <col min="41" max="41" width="9.140625" style="2" customWidth="1"/>
    <col min="42" max="42" width="9.7109375" style="63" customWidth="1"/>
    <col min="43" max="45" width="6.7109375" style="157" customWidth="1"/>
    <col min="46" max="56" width="5.7109375" style="81" customWidth="1"/>
    <col min="57" max="57" width="3.7109375" style="81" customWidth="1"/>
    <col min="58" max="58" width="9.7109375" style="76" customWidth="1"/>
    <col min="59" max="69" width="5.7109375" style="24" customWidth="1"/>
    <col min="70" max="70" width="3.7109375" style="24" customWidth="1"/>
    <col min="71" max="71" width="9.7109375" style="77" customWidth="1"/>
    <col min="72" max="81" width="5.7109375" style="24" customWidth="1"/>
    <col min="82" max="82" width="5.7109375" style="0" customWidth="1"/>
    <col min="83" max="84" width="8.7109375" style="0" customWidth="1"/>
    <col min="85" max="85" width="5.28125" style="0" customWidth="1"/>
    <col min="86" max="86" width="6.7109375" style="0" customWidth="1"/>
    <col min="87" max="89" width="5.7109375" style="2" customWidth="1"/>
    <col min="90" max="90" width="5.7109375" style="0" customWidth="1"/>
  </cols>
  <sheetData>
    <row r="1" spans="3:28" ht="90" customHeight="1">
      <c r="C1" s="228" t="s">
        <v>82</v>
      </c>
      <c r="D1" s="228"/>
      <c r="E1" s="228"/>
      <c r="F1" s="228"/>
      <c r="G1" s="228"/>
      <c r="H1" s="228"/>
      <c r="I1" s="228"/>
      <c r="J1" s="228"/>
      <c r="K1" s="228"/>
      <c r="L1" s="229" t="s">
        <v>74</v>
      </c>
      <c r="M1" s="229"/>
      <c r="N1" s="229"/>
      <c r="O1" s="148"/>
      <c r="P1" s="148"/>
      <c r="Q1" s="185"/>
      <c r="S1" s="219"/>
      <c r="U1" s="1"/>
      <c r="V1" s="1"/>
      <c r="W1" s="1"/>
      <c r="X1" s="1"/>
      <c r="Y1" s="1"/>
      <c r="Z1" s="1"/>
      <c r="AA1" s="11"/>
      <c r="AB1" s="1"/>
    </row>
    <row r="2" spans="7:88" ht="30" customHeight="1" thickBot="1"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U2" s="1"/>
      <c r="V2" s="1"/>
      <c r="W2" s="1"/>
      <c r="X2" s="1"/>
      <c r="Y2" s="1"/>
      <c r="Z2" s="1"/>
      <c r="AA2" s="11"/>
      <c r="AB2" s="1"/>
      <c r="AT2" s="234"/>
      <c r="AU2" s="235"/>
      <c r="AV2" s="235"/>
      <c r="AW2" s="235"/>
      <c r="AX2" s="235"/>
      <c r="AY2" s="235"/>
      <c r="AZ2" s="235"/>
      <c r="BA2" s="235"/>
      <c r="BB2" s="235"/>
      <c r="BC2" s="236"/>
      <c r="BD2" s="69"/>
      <c r="BE2" s="69"/>
      <c r="BF2" s="66"/>
      <c r="BG2" s="237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78"/>
      <c r="BT2" s="231"/>
      <c r="BU2" s="232"/>
      <c r="BV2" s="232"/>
      <c r="BW2" s="232"/>
      <c r="BX2" s="232"/>
      <c r="BY2" s="232"/>
      <c r="BZ2" s="232"/>
      <c r="CA2" s="232"/>
      <c r="CB2" s="232"/>
      <c r="CC2" s="233"/>
      <c r="CD2" s="2"/>
      <c r="CE2" s="2"/>
      <c r="CF2" s="2"/>
      <c r="CG2" s="2"/>
      <c r="CH2" s="2"/>
      <c r="CI2" s="84"/>
      <c r="CJ2" s="84"/>
    </row>
    <row r="3" spans="1:88" ht="30" customHeight="1" thickTop="1">
      <c r="A3" s="87" t="s">
        <v>79</v>
      </c>
      <c r="G3" s="187"/>
      <c r="H3" s="148"/>
      <c r="I3" s="148"/>
      <c r="K3" s="186"/>
      <c r="L3" s="147"/>
      <c r="M3" s="148"/>
      <c r="O3" s="136"/>
      <c r="P3" s="136"/>
      <c r="Q3" s="136"/>
      <c r="R3" s="136"/>
      <c r="S3" s="221"/>
      <c r="U3" s="1"/>
      <c r="V3" s="1"/>
      <c r="W3" s="1"/>
      <c r="X3" s="1"/>
      <c r="Y3" s="1"/>
      <c r="Z3" s="1"/>
      <c r="AA3" s="11"/>
      <c r="AB3" s="1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6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2"/>
      <c r="BR3" s="2"/>
      <c r="BS3" s="78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2"/>
      <c r="CE3" s="2"/>
      <c r="CF3" s="2"/>
      <c r="CG3" s="2"/>
      <c r="CH3" s="2"/>
      <c r="CI3" s="84"/>
      <c r="CJ3" s="84"/>
    </row>
    <row r="4" spans="1:92" ht="30" customHeight="1">
      <c r="A4" s="188" t="s">
        <v>75</v>
      </c>
      <c r="C4" s="4" t="s">
        <v>80</v>
      </c>
      <c r="G4" s="240"/>
      <c r="H4" s="240"/>
      <c r="I4" s="240"/>
      <c r="J4" s="230" t="s">
        <v>30</v>
      </c>
      <c r="K4" s="230"/>
      <c r="L4" s="230"/>
      <c r="M4" s="230"/>
      <c r="N4" s="230"/>
      <c r="O4" s="230"/>
      <c r="P4" s="230"/>
      <c r="Q4" s="230"/>
      <c r="R4" s="230"/>
      <c r="S4" s="222"/>
      <c r="U4" s="1"/>
      <c r="V4" s="1"/>
      <c r="W4" s="1"/>
      <c r="X4" s="1"/>
      <c r="Y4" s="1"/>
      <c r="Z4" s="1"/>
      <c r="AA4" s="11"/>
      <c r="AB4" s="1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6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78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85"/>
      <c r="CE4" s="85"/>
      <c r="CF4" s="85"/>
      <c r="CG4" s="85"/>
      <c r="CH4" s="86" t="s">
        <v>51</v>
      </c>
      <c r="CN4" s="203">
        <v>0</v>
      </c>
    </row>
    <row r="5" spans="1:86" ht="48" customHeight="1" thickBot="1">
      <c r="A5" s="189"/>
      <c r="B5" s="185"/>
      <c r="C5" s="185" t="s">
        <v>210</v>
      </c>
      <c r="D5" s="186">
        <v>0.6979166666666666</v>
      </c>
      <c r="E5" s="147" t="s">
        <v>62</v>
      </c>
      <c r="F5" s="190" t="s">
        <v>81</v>
      </c>
      <c r="G5" s="184"/>
      <c r="H5" s="184"/>
      <c r="I5" s="184"/>
      <c r="J5" s="241" t="s">
        <v>211</v>
      </c>
      <c r="K5" s="241"/>
      <c r="L5" s="241"/>
      <c r="M5" s="241"/>
      <c r="N5" s="241"/>
      <c r="O5" s="241"/>
      <c r="P5" s="241"/>
      <c r="Q5" s="241"/>
      <c r="R5" s="241"/>
      <c r="S5" s="223"/>
      <c r="U5" s="1"/>
      <c r="V5" s="1"/>
      <c r="W5" s="1"/>
      <c r="X5" s="1"/>
      <c r="Y5" s="1"/>
      <c r="Z5" s="1"/>
      <c r="AA5" s="11"/>
      <c r="AB5" s="1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6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78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85"/>
      <c r="CE5" s="168">
        <v>0.25</v>
      </c>
      <c r="CF5" s="169"/>
      <c r="CG5" s="170"/>
      <c r="CH5" s="170"/>
    </row>
    <row r="6" spans="1:91" s="3" customFormat="1" ht="12.75" customHeight="1" thickBot="1" thickTop="1">
      <c r="A6" s="242" t="s">
        <v>0</v>
      </c>
      <c r="B6" s="244" t="s">
        <v>1</v>
      </c>
      <c r="C6" s="244" t="s">
        <v>2</v>
      </c>
      <c r="D6" s="244" t="s">
        <v>3</v>
      </c>
      <c r="E6" s="244" t="s">
        <v>47</v>
      </c>
      <c r="F6" s="246" t="s">
        <v>21</v>
      </c>
      <c r="G6" s="248"/>
      <c r="H6" s="47" t="s">
        <v>15</v>
      </c>
      <c r="I6" s="127" t="s">
        <v>17</v>
      </c>
      <c r="J6" s="128" t="s">
        <v>17</v>
      </c>
      <c r="K6" s="131" t="s">
        <v>17</v>
      </c>
      <c r="L6" s="54" t="s">
        <v>0</v>
      </c>
      <c r="M6" s="55" t="s">
        <v>0</v>
      </c>
      <c r="N6" s="55" t="s">
        <v>0</v>
      </c>
      <c r="O6" s="55" t="s">
        <v>0</v>
      </c>
      <c r="P6" s="56" t="s">
        <v>0</v>
      </c>
      <c r="Q6" s="54" t="s">
        <v>22</v>
      </c>
      <c r="R6" s="56" t="s">
        <v>22</v>
      </c>
      <c r="S6" s="224" t="s">
        <v>23</v>
      </c>
      <c r="U6" s="8"/>
      <c r="V6" s="9"/>
      <c r="W6" s="9"/>
      <c r="X6" s="9" t="s">
        <v>4</v>
      </c>
      <c r="Y6" s="9"/>
      <c r="Z6" s="9"/>
      <c r="AA6" s="10" t="s">
        <v>12</v>
      </c>
      <c r="AB6" s="8"/>
      <c r="AC6" s="9"/>
      <c r="AD6" s="9"/>
      <c r="AE6" s="9" t="s">
        <v>5</v>
      </c>
      <c r="AF6" s="9"/>
      <c r="AG6" s="9"/>
      <c r="AH6" s="10" t="s">
        <v>13</v>
      </c>
      <c r="AI6" s="8"/>
      <c r="AJ6" s="9"/>
      <c r="AK6" s="9"/>
      <c r="AL6" s="9" t="s">
        <v>6</v>
      </c>
      <c r="AM6" s="9"/>
      <c r="AN6" s="9"/>
      <c r="AO6" s="10" t="s">
        <v>14</v>
      </c>
      <c r="AP6" s="64"/>
      <c r="AQ6" s="158" t="s">
        <v>64</v>
      </c>
      <c r="AR6" s="159" t="s">
        <v>65</v>
      </c>
      <c r="AS6" s="160" t="s">
        <v>66</v>
      </c>
      <c r="AT6" s="70" t="s">
        <v>18</v>
      </c>
      <c r="AU6" s="71" t="s">
        <v>18</v>
      </c>
      <c r="AV6" s="71" t="s">
        <v>18</v>
      </c>
      <c r="AW6" s="71" t="s">
        <v>18</v>
      </c>
      <c r="AX6" s="71" t="s">
        <v>18</v>
      </c>
      <c r="AY6" s="71" t="s">
        <v>18</v>
      </c>
      <c r="AZ6" s="71" t="s">
        <v>18</v>
      </c>
      <c r="BA6" s="71" t="s">
        <v>18</v>
      </c>
      <c r="BB6" s="71" t="s">
        <v>18</v>
      </c>
      <c r="BC6" s="72" t="s">
        <v>18</v>
      </c>
      <c r="BD6" s="25" t="s">
        <v>25</v>
      </c>
      <c r="BE6" s="82"/>
      <c r="BF6" s="67"/>
      <c r="BG6" s="17" t="s">
        <v>19</v>
      </c>
      <c r="BH6" s="18" t="s">
        <v>19</v>
      </c>
      <c r="BI6" s="18" t="s">
        <v>19</v>
      </c>
      <c r="BJ6" s="18" t="s">
        <v>19</v>
      </c>
      <c r="BK6" s="18" t="s">
        <v>19</v>
      </c>
      <c r="BL6" s="18" t="s">
        <v>19</v>
      </c>
      <c r="BM6" s="18" t="s">
        <v>19</v>
      </c>
      <c r="BN6" s="18" t="s">
        <v>19</v>
      </c>
      <c r="BO6" s="18" t="s">
        <v>19</v>
      </c>
      <c r="BP6" s="19" t="s">
        <v>19</v>
      </c>
      <c r="BQ6" s="25" t="s">
        <v>25</v>
      </c>
      <c r="BR6" s="82"/>
      <c r="BS6" s="79"/>
      <c r="BT6" s="17" t="s">
        <v>20</v>
      </c>
      <c r="BU6" s="18" t="s">
        <v>20</v>
      </c>
      <c r="BV6" s="18" t="s">
        <v>20</v>
      </c>
      <c r="BW6" s="18" t="s">
        <v>20</v>
      </c>
      <c r="BX6" s="18" t="s">
        <v>20</v>
      </c>
      <c r="BY6" s="18" t="s">
        <v>20</v>
      </c>
      <c r="BZ6" s="18" t="s">
        <v>20</v>
      </c>
      <c r="CA6" s="18" t="s">
        <v>20</v>
      </c>
      <c r="CB6" s="18" t="s">
        <v>20</v>
      </c>
      <c r="CC6" s="19" t="s">
        <v>20</v>
      </c>
      <c r="CD6" s="25" t="s">
        <v>25</v>
      </c>
      <c r="CE6" s="171" t="s">
        <v>64</v>
      </c>
      <c r="CF6" s="171" t="s">
        <v>69</v>
      </c>
      <c r="CG6" s="172" t="s">
        <v>66</v>
      </c>
      <c r="CH6" s="172" t="s">
        <v>70</v>
      </c>
      <c r="CI6" s="82"/>
      <c r="CJ6" s="82" t="s">
        <v>76</v>
      </c>
      <c r="CK6" s="13" t="s">
        <v>49</v>
      </c>
      <c r="CL6" s="82" t="s">
        <v>22</v>
      </c>
      <c r="CM6" s="178"/>
    </row>
    <row r="7" spans="1:91" s="3" customFormat="1" ht="12.75" customHeight="1" thickBot="1" thickTop="1">
      <c r="A7" s="243"/>
      <c r="B7" s="245"/>
      <c r="C7" s="245"/>
      <c r="D7" s="245"/>
      <c r="E7" s="245"/>
      <c r="F7" s="247"/>
      <c r="G7" s="249"/>
      <c r="H7" s="50" t="s">
        <v>16</v>
      </c>
      <c r="I7" s="57">
        <v>1</v>
      </c>
      <c r="J7" s="58">
        <v>2</v>
      </c>
      <c r="K7" s="59">
        <v>3</v>
      </c>
      <c r="L7" s="57">
        <v>0</v>
      </c>
      <c r="M7" s="58">
        <v>1</v>
      </c>
      <c r="N7" s="58">
        <v>2</v>
      </c>
      <c r="O7" s="58">
        <v>3</v>
      </c>
      <c r="P7" s="59">
        <v>5</v>
      </c>
      <c r="Q7" s="60" t="s">
        <v>23</v>
      </c>
      <c r="R7" s="61" t="s">
        <v>24</v>
      </c>
      <c r="S7" s="225" t="s">
        <v>63</v>
      </c>
      <c r="T7" s="4" t="s">
        <v>10</v>
      </c>
      <c r="U7" s="5" t="s">
        <v>7</v>
      </c>
      <c r="V7" s="6">
        <v>0</v>
      </c>
      <c r="W7" s="6">
        <v>1</v>
      </c>
      <c r="X7" s="6">
        <v>2</v>
      </c>
      <c r="Y7" s="6">
        <v>3</v>
      </c>
      <c r="Z7" s="6">
        <v>5</v>
      </c>
      <c r="AA7" s="7" t="s">
        <v>11</v>
      </c>
      <c r="AB7" s="5" t="s">
        <v>8</v>
      </c>
      <c r="AC7" s="6">
        <v>0</v>
      </c>
      <c r="AD7" s="6">
        <v>1</v>
      </c>
      <c r="AE7" s="6">
        <v>2</v>
      </c>
      <c r="AF7" s="6">
        <v>3</v>
      </c>
      <c r="AG7" s="6">
        <v>5</v>
      </c>
      <c r="AH7" s="7" t="s">
        <v>11</v>
      </c>
      <c r="AI7" s="5" t="s">
        <v>9</v>
      </c>
      <c r="AJ7" s="6">
        <v>0</v>
      </c>
      <c r="AK7" s="6">
        <v>1</v>
      </c>
      <c r="AL7" s="6">
        <v>2</v>
      </c>
      <c r="AM7" s="6">
        <v>3</v>
      </c>
      <c r="AN7" s="6">
        <v>5</v>
      </c>
      <c r="AO7" s="7" t="s">
        <v>11</v>
      </c>
      <c r="AP7" s="65" t="s">
        <v>1</v>
      </c>
      <c r="AQ7" s="161" t="s">
        <v>67</v>
      </c>
      <c r="AR7" s="198" t="s">
        <v>67</v>
      </c>
      <c r="AS7" s="162" t="s">
        <v>68</v>
      </c>
      <c r="AT7" s="73">
        <v>1</v>
      </c>
      <c r="AU7" s="74">
        <v>2</v>
      </c>
      <c r="AV7" s="74">
        <v>3</v>
      </c>
      <c r="AW7" s="74">
        <v>4</v>
      </c>
      <c r="AX7" s="74">
        <v>5</v>
      </c>
      <c r="AY7" s="74">
        <v>6</v>
      </c>
      <c r="AZ7" s="74">
        <v>7</v>
      </c>
      <c r="BA7" s="74">
        <v>8</v>
      </c>
      <c r="BB7" s="74">
        <v>9</v>
      </c>
      <c r="BC7" s="75">
        <v>10</v>
      </c>
      <c r="BD7" s="26" t="s">
        <v>28</v>
      </c>
      <c r="BE7" s="83" t="s">
        <v>48</v>
      </c>
      <c r="BF7" s="68" t="s">
        <v>1</v>
      </c>
      <c r="BG7" s="20">
        <v>1</v>
      </c>
      <c r="BH7" s="21">
        <v>2</v>
      </c>
      <c r="BI7" s="21">
        <v>3</v>
      </c>
      <c r="BJ7" s="21">
        <v>4</v>
      </c>
      <c r="BK7" s="21">
        <v>5</v>
      </c>
      <c r="BL7" s="21">
        <v>6</v>
      </c>
      <c r="BM7" s="21">
        <v>7</v>
      </c>
      <c r="BN7" s="21">
        <v>8</v>
      </c>
      <c r="BO7" s="21">
        <v>9</v>
      </c>
      <c r="BP7" s="22">
        <v>10</v>
      </c>
      <c r="BQ7" s="26" t="s">
        <v>27</v>
      </c>
      <c r="BR7" s="83" t="s">
        <v>48</v>
      </c>
      <c r="BS7" s="80" t="s">
        <v>1</v>
      </c>
      <c r="BT7" s="20">
        <v>1</v>
      </c>
      <c r="BU7" s="21">
        <v>2</v>
      </c>
      <c r="BV7" s="21">
        <v>3</v>
      </c>
      <c r="BW7" s="21">
        <v>4</v>
      </c>
      <c r="BX7" s="21">
        <v>5</v>
      </c>
      <c r="BY7" s="21">
        <v>6</v>
      </c>
      <c r="BZ7" s="21">
        <v>7</v>
      </c>
      <c r="CA7" s="21">
        <v>8</v>
      </c>
      <c r="CB7" s="21">
        <v>9</v>
      </c>
      <c r="CC7" s="22">
        <v>10</v>
      </c>
      <c r="CD7" s="26" t="s">
        <v>26</v>
      </c>
      <c r="CE7" s="173" t="s">
        <v>71</v>
      </c>
      <c r="CF7" s="173" t="s">
        <v>71</v>
      </c>
      <c r="CG7" s="169" t="s">
        <v>72</v>
      </c>
      <c r="CH7" s="169" t="s">
        <v>55</v>
      </c>
      <c r="CI7" s="83" t="s">
        <v>48</v>
      </c>
      <c r="CJ7" s="83" t="s">
        <v>77</v>
      </c>
      <c r="CK7" s="14" t="s">
        <v>50</v>
      </c>
      <c r="CL7" s="83" t="s">
        <v>24</v>
      </c>
      <c r="CM7" s="178" t="s">
        <v>73</v>
      </c>
    </row>
    <row r="8" spans="1:91" s="29" customFormat="1" ht="12.75" customHeight="1">
      <c r="A8" s="110">
        <v>1</v>
      </c>
      <c r="B8" s="209">
        <v>1</v>
      </c>
      <c r="C8" s="209" t="s">
        <v>87</v>
      </c>
      <c r="D8" s="151" t="s">
        <v>88</v>
      </c>
      <c r="E8" s="151" t="s">
        <v>85</v>
      </c>
      <c r="F8" s="12" t="s">
        <v>86</v>
      </c>
      <c r="G8" s="207" t="s">
        <v>80</v>
      </c>
      <c r="H8" s="125">
        <v>21</v>
      </c>
      <c r="I8" s="110">
        <v>15</v>
      </c>
      <c r="J8" s="108">
        <v>2</v>
      </c>
      <c r="K8" s="109">
        <v>4</v>
      </c>
      <c r="L8" s="110">
        <v>19</v>
      </c>
      <c r="M8" s="108">
        <v>6</v>
      </c>
      <c r="N8" s="108">
        <v>2</v>
      </c>
      <c r="O8" s="108">
        <v>2</v>
      </c>
      <c r="P8" s="109">
        <v>1</v>
      </c>
      <c r="Q8" s="110">
        <v>0</v>
      </c>
      <c r="R8" s="109">
        <v>0</v>
      </c>
      <c r="S8" s="227">
        <v>5.55</v>
      </c>
      <c r="T8" s="183">
        <v>13088229</v>
      </c>
      <c r="U8" s="106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11">
        <v>0</v>
      </c>
      <c r="AB8" s="106">
        <v>0</v>
      </c>
      <c r="AC8" s="108">
        <v>0</v>
      </c>
      <c r="AD8" s="108">
        <v>0</v>
      </c>
      <c r="AE8" s="108">
        <v>0</v>
      </c>
      <c r="AF8" s="108">
        <v>0</v>
      </c>
      <c r="AG8" s="108">
        <v>0</v>
      </c>
      <c r="AH8" s="111">
        <v>0</v>
      </c>
      <c r="AI8" s="106">
        <v>0</v>
      </c>
      <c r="AJ8" s="108">
        <v>0</v>
      </c>
      <c r="AK8" s="108">
        <v>0</v>
      </c>
      <c r="AL8" s="108">
        <v>0</v>
      </c>
      <c r="AM8" s="108">
        <v>0</v>
      </c>
      <c r="AN8" s="108">
        <v>0</v>
      </c>
      <c r="AO8" s="111">
        <v>0</v>
      </c>
      <c r="AP8" s="112">
        <v>1</v>
      </c>
      <c r="AQ8" s="165"/>
      <c r="AR8" s="166">
        <v>0</v>
      </c>
      <c r="AS8" s="167">
        <v>0</v>
      </c>
      <c r="AT8" s="114"/>
      <c r="AU8" s="114"/>
      <c r="AV8" s="114"/>
      <c r="AW8" s="114"/>
      <c r="AX8" s="114"/>
      <c r="AY8" s="114"/>
      <c r="AZ8" s="114"/>
      <c r="BA8" s="114"/>
      <c r="BB8" s="114"/>
      <c r="BC8" s="115"/>
      <c r="BD8" s="116">
        <v>0</v>
      </c>
      <c r="BE8" s="117"/>
      <c r="BF8" s="118">
        <v>1</v>
      </c>
      <c r="BG8" s="119"/>
      <c r="BH8" s="120"/>
      <c r="BI8" s="120"/>
      <c r="BJ8" s="120"/>
      <c r="BK8" s="120"/>
      <c r="BL8" s="120"/>
      <c r="BM8" s="120"/>
      <c r="BN8" s="120"/>
      <c r="BO8" s="120"/>
      <c r="BP8" s="121"/>
      <c r="BQ8" s="116">
        <v>0</v>
      </c>
      <c r="BR8" s="117">
        <v>0</v>
      </c>
      <c r="BS8" s="122">
        <v>1</v>
      </c>
      <c r="BT8" s="113"/>
      <c r="BU8" s="114"/>
      <c r="BV8" s="114"/>
      <c r="BW8" s="114"/>
      <c r="BX8" s="114"/>
      <c r="BY8" s="114"/>
      <c r="BZ8" s="114"/>
      <c r="CA8" s="114"/>
      <c r="CB8" s="114"/>
      <c r="CC8" s="115"/>
      <c r="CD8" s="116">
        <v>0</v>
      </c>
      <c r="CE8" s="182">
        <v>0.25</v>
      </c>
      <c r="CF8" s="176"/>
      <c r="CG8" s="167">
        <v>0</v>
      </c>
      <c r="CH8" s="177">
        <v>0</v>
      </c>
      <c r="CI8" s="117">
        <v>0</v>
      </c>
      <c r="CJ8" s="117">
        <v>0</v>
      </c>
      <c r="CK8" s="107"/>
      <c r="CL8" s="117"/>
      <c r="CM8" s="180" t="s">
        <v>80</v>
      </c>
    </row>
    <row r="9" spans="1:91" s="29" customFormat="1" ht="12.75" customHeight="1">
      <c r="A9" s="110">
        <v>2</v>
      </c>
      <c r="B9" s="209">
        <v>4</v>
      </c>
      <c r="C9" s="209" t="s">
        <v>89</v>
      </c>
      <c r="D9" s="151" t="s">
        <v>90</v>
      </c>
      <c r="E9" s="151" t="s">
        <v>80</v>
      </c>
      <c r="F9" s="12" t="s">
        <v>91</v>
      </c>
      <c r="G9" s="207" t="s">
        <v>80</v>
      </c>
      <c r="H9" s="125">
        <v>28</v>
      </c>
      <c r="I9" s="110">
        <v>14</v>
      </c>
      <c r="J9" s="108">
        <v>9</v>
      </c>
      <c r="K9" s="109">
        <v>5</v>
      </c>
      <c r="L9" s="110">
        <v>14</v>
      </c>
      <c r="M9" s="108">
        <v>7</v>
      </c>
      <c r="N9" s="108">
        <v>6</v>
      </c>
      <c r="O9" s="108">
        <v>3</v>
      </c>
      <c r="P9" s="109">
        <v>0</v>
      </c>
      <c r="Q9" s="110">
        <v>0</v>
      </c>
      <c r="R9" s="109">
        <v>0</v>
      </c>
      <c r="S9" s="227">
        <v>5.59</v>
      </c>
      <c r="T9" s="183">
        <v>12339580.4</v>
      </c>
      <c r="U9" s="106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11">
        <v>0</v>
      </c>
      <c r="AB9" s="106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11">
        <v>0</v>
      </c>
      <c r="AI9" s="106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0</v>
      </c>
      <c r="AO9" s="111">
        <v>0</v>
      </c>
      <c r="AP9" s="112">
        <v>4</v>
      </c>
      <c r="AQ9" s="165"/>
      <c r="AR9" s="166">
        <v>0</v>
      </c>
      <c r="AS9" s="167">
        <v>0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5"/>
      <c r="BD9" s="116">
        <v>0</v>
      </c>
      <c r="BE9" s="117"/>
      <c r="BF9" s="118">
        <v>4</v>
      </c>
      <c r="BG9" s="119"/>
      <c r="BH9" s="120"/>
      <c r="BI9" s="120"/>
      <c r="BJ9" s="120"/>
      <c r="BK9" s="120"/>
      <c r="BL9" s="120"/>
      <c r="BM9" s="120"/>
      <c r="BN9" s="120"/>
      <c r="BO9" s="120"/>
      <c r="BP9" s="121"/>
      <c r="BQ9" s="116">
        <v>0</v>
      </c>
      <c r="BR9" s="117">
        <v>0</v>
      </c>
      <c r="BS9" s="122">
        <v>4</v>
      </c>
      <c r="BT9" s="113"/>
      <c r="BU9" s="114"/>
      <c r="BV9" s="114"/>
      <c r="BW9" s="114"/>
      <c r="BX9" s="114"/>
      <c r="BY9" s="114"/>
      <c r="BZ9" s="114"/>
      <c r="CA9" s="114"/>
      <c r="CB9" s="114"/>
      <c r="CC9" s="115"/>
      <c r="CD9" s="116">
        <v>0</v>
      </c>
      <c r="CE9" s="182">
        <v>0.25</v>
      </c>
      <c r="CF9" s="176"/>
      <c r="CG9" s="167">
        <v>0</v>
      </c>
      <c r="CH9" s="177">
        <v>0</v>
      </c>
      <c r="CI9" s="117">
        <v>0</v>
      </c>
      <c r="CJ9" s="117">
        <v>0</v>
      </c>
      <c r="CK9" s="107"/>
      <c r="CL9" s="117"/>
      <c r="CM9" s="180" t="s">
        <v>80</v>
      </c>
    </row>
    <row r="10" spans="1:91" s="29" customFormat="1" ht="12.75" customHeight="1">
      <c r="A10" s="110">
        <v>3</v>
      </c>
      <c r="B10" s="209">
        <v>6</v>
      </c>
      <c r="C10" s="209" t="s">
        <v>93</v>
      </c>
      <c r="D10" s="151" t="s">
        <v>94</v>
      </c>
      <c r="E10" s="151" t="s">
        <v>85</v>
      </c>
      <c r="F10" s="12" t="s">
        <v>86</v>
      </c>
      <c r="G10" s="207" t="s">
        <v>80</v>
      </c>
      <c r="H10" s="125">
        <v>46</v>
      </c>
      <c r="I10" s="110">
        <v>22</v>
      </c>
      <c r="J10" s="108">
        <v>10</v>
      </c>
      <c r="K10" s="109">
        <v>14</v>
      </c>
      <c r="L10" s="110">
        <v>12</v>
      </c>
      <c r="M10" s="108">
        <v>7</v>
      </c>
      <c r="N10" s="108">
        <v>2</v>
      </c>
      <c r="O10" s="108">
        <v>5</v>
      </c>
      <c r="P10" s="109">
        <v>4</v>
      </c>
      <c r="Q10" s="110">
        <v>0</v>
      </c>
      <c r="R10" s="109">
        <v>0</v>
      </c>
      <c r="S10" s="227">
        <v>5.47</v>
      </c>
      <c r="T10" s="183">
        <v>10519377.2</v>
      </c>
      <c r="U10" s="106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11">
        <v>0</v>
      </c>
      <c r="AB10" s="106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11">
        <v>0</v>
      </c>
      <c r="AI10" s="106">
        <v>0</v>
      </c>
      <c r="AJ10" s="108">
        <v>0</v>
      </c>
      <c r="AK10" s="108">
        <v>0</v>
      </c>
      <c r="AL10" s="108">
        <v>0</v>
      </c>
      <c r="AM10" s="108">
        <v>0</v>
      </c>
      <c r="AN10" s="108">
        <v>0</v>
      </c>
      <c r="AO10" s="111">
        <v>0</v>
      </c>
      <c r="AP10" s="112">
        <v>6</v>
      </c>
      <c r="AQ10" s="165"/>
      <c r="AR10" s="166">
        <v>0</v>
      </c>
      <c r="AS10" s="167">
        <v>0</v>
      </c>
      <c r="AT10" s="114"/>
      <c r="AU10" s="114"/>
      <c r="AV10" s="114"/>
      <c r="AW10" s="114"/>
      <c r="AX10" s="114"/>
      <c r="AY10" s="114"/>
      <c r="AZ10" s="114"/>
      <c r="BA10" s="114"/>
      <c r="BB10" s="114"/>
      <c r="BC10" s="115"/>
      <c r="BD10" s="116">
        <v>0</v>
      </c>
      <c r="BE10" s="117"/>
      <c r="BF10" s="118">
        <v>6</v>
      </c>
      <c r="BG10" s="119"/>
      <c r="BH10" s="120"/>
      <c r="BI10" s="120"/>
      <c r="BJ10" s="120"/>
      <c r="BK10" s="120"/>
      <c r="BL10" s="120"/>
      <c r="BM10" s="120"/>
      <c r="BN10" s="120"/>
      <c r="BO10" s="120"/>
      <c r="BP10" s="121"/>
      <c r="BQ10" s="116">
        <v>0</v>
      </c>
      <c r="BR10" s="117">
        <v>0</v>
      </c>
      <c r="BS10" s="122">
        <v>6</v>
      </c>
      <c r="BT10" s="113"/>
      <c r="BU10" s="114"/>
      <c r="BV10" s="114"/>
      <c r="BW10" s="114"/>
      <c r="BX10" s="114"/>
      <c r="BY10" s="114"/>
      <c r="BZ10" s="114"/>
      <c r="CA10" s="114"/>
      <c r="CB10" s="114"/>
      <c r="CC10" s="115"/>
      <c r="CD10" s="116">
        <v>0</v>
      </c>
      <c r="CE10" s="182">
        <v>0.25</v>
      </c>
      <c r="CF10" s="176"/>
      <c r="CG10" s="167">
        <v>0</v>
      </c>
      <c r="CH10" s="177">
        <v>0</v>
      </c>
      <c r="CI10" s="117">
        <v>0</v>
      </c>
      <c r="CJ10" s="117">
        <v>0</v>
      </c>
      <c r="CK10" s="107"/>
      <c r="CL10" s="117"/>
      <c r="CM10" s="180" t="s">
        <v>80</v>
      </c>
    </row>
    <row r="11" spans="1:91" s="29" customFormat="1" ht="12.75" customHeight="1">
      <c r="A11" s="110">
        <v>4</v>
      </c>
      <c r="B11" s="209">
        <v>5</v>
      </c>
      <c r="C11" s="209" t="s">
        <v>95</v>
      </c>
      <c r="D11" s="151" t="s">
        <v>96</v>
      </c>
      <c r="E11" s="151" t="s">
        <v>80</v>
      </c>
      <c r="F11" s="12" t="s">
        <v>97</v>
      </c>
      <c r="G11" s="207" t="s">
        <v>80</v>
      </c>
      <c r="H11" s="125">
        <v>51</v>
      </c>
      <c r="I11" s="110">
        <v>19</v>
      </c>
      <c r="J11" s="108">
        <v>20</v>
      </c>
      <c r="K11" s="109">
        <v>12</v>
      </c>
      <c r="L11" s="110">
        <v>11</v>
      </c>
      <c r="M11" s="108">
        <v>8</v>
      </c>
      <c r="N11" s="108">
        <v>2</v>
      </c>
      <c r="O11" s="108">
        <v>3</v>
      </c>
      <c r="P11" s="109">
        <v>6</v>
      </c>
      <c r="Q11" s="110">
        <v>0</v>
      </c>
      <c r="R11" s="109">
        <v>0</v>
      </c>
      <c r="S11" s="227">
        <v>5.37</v>
      </c>
      <c r="T11" s="183">
        <v>10010503.2</v>
      </c>
      <c r="U11" s="106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11">
        <v>0</v>
      </c>
      <c r="AB11" s="106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11">
        <v>0</v>
      </c>
      <c r="AI11" s="106">
        <v>0</v>
      </c>
      <c r="AJ11" s="108">
        <v>0</v>
      </c>
      <c r="AK11" s="108">
        <v>0</v>
      </c>
      <c r="AL11" s="108">
        <v>0</v>
      </c>
      <c r="AM11" s="108">
        <v>0</v>
      </c>
      <c r="AN11" s="108">
        <v>0</v>
      </c>
      <c r="AO11" s="111">
        <v>0</v>
      </c>
      <c r="AP11" s="112">
        <v>5</v>
      </c>
      <c r="AQ11" s="165"/>
      <c r="AR11" s="166">
        <v>0</v>
      </c>
      <c r="AS11" s="167">
        <v>0</v>
      </c>
      <c r="AT11" s="194"/>
      <c r="AU11" s="194"/>
      <c r="AV11" s="194"/>
      <c r="AW11" s="194"/>
      <c r="AX11" s="194"/>
      <c r="AY11" s="194"/>
      <c r="AZ11" s="194"/>
      <c r="BA11" s="194"/>
      <c r="BB11" s="194"/>
      <c r="BC11" s="195"/>
      <c r="BD11" s="116">
        <v>0</v>
      </c>
      <c r="BE11" s="117"/>
      <c r="BF11" s="118">
        <v>5</v>
      </c>
      <c r="BG11" s="119"/>
      <c r="BH11" s="120"/>
      <c r="BI11" s="120"/>
      <c r="BJ11" s="120"/>
      <c r="BK11" s="120"/>
      <c r="BL11" s="120"/>
      <c r="BM11" s="120"/>
      <c r="BN11" s="120"/>
      <c r="BO11" s="120"/>
      <c r="BP11" s="121"/>
      <c r="BQ11" s="116">
        <v>0</v>
      </c>
      <c r="BR11" s="117">
        <v>0</v>
      </c>
      <c r="BS11" s="122">
        <v>5</v>
      </c>
      <c r="BT11" s="113"/>
      <c r="BU11" s="114"/>
      <c r="BV11" s="114"/>
      <c r="BW11" s="114"/>
      <c r="BX11" s="114"/>
      <c r="BY11" s="114"/>
      <c r="BZ11" s="114"/>
      <c r="CA11" s="114"/>
      <c r="CB11" s="114"/>
      <c r="CC11" s="115"/>
      <c r="CD11" s="116">
        <v>0</v>
      </c>
      <c r="CE11" s="182">
        <v>0.25</v>
      </c>
      <c r="CF11" s="176"/>
      <c r="CG11" s="167">
        <v>0</v>
      </c>
      <c r="CH11" s="177">
        <v>0</v>
      </c>
      <c r="CI11" s="117">
        <v>0</v>
      </c>
      <c r="CJ11" s="117">
        <v>0</v>
      </c>
      <c r="CK11" s="107"/>
      <c r="CL11" s="117"/>
      <c r="CM11" s="180" t="s">
        <v>80</v>
      </c>
    </row>
    <row r="12" spans="1:91" s="29" customFormat="1" ht="12.75" customHeight="1">
      <c r="A12" s="110">
        <v>5</v>
      </c>
      <c r="B12" s="209">
        <v>3</v>
      </c>
      <c r="C12" s="209" t="s">
        <v>98</v>
      </c>
      <c r="D12" s="151" t="s">
        <v>88</v>
      </c>
      <c r="E12" s="151" t="s">
        <v>80</v>
      </c>
      <c r="F12" s="12" t="s">
        <v>99</v>
      </c>
      <c r="G12" s="207" t="s">
        <v>80</v>
      </c>
      <c r="H12" s="125">
        <v>54</v>
      </c>
      <c r="I12" s="110">
        <v>26</v>
      </c>
      <c r="J12" s="108">
        <v>15</v>
      </c>
      <c r="K12" s="109">
        <v>13</v>
      </c>
      <c r="L12" s="110">
        <v>15</v>
      </c>
      <c r="M12" s="108">
        <v>4</v>
      </c>
      <c r="N12" s="108">
        <v>1</v>
      </c>
      <c r="O12" s="108">
        <v>1</v>
      </c>
      <c r="P12" s="109">
        <v>9</v>
      </c>
      <c r="Q12" s="110">
        <v>0</v>
      </c>
      <c r="R12" s="109">
        <v>0</v>
      </c>
      <c r="S12" s="227">
        <v>5.5</v>
      </c>
      <c r="T12" s="183">
        <v>9746199</v>
      </c>
      <c r="U12" s="106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11">
        <v>0</v>
      </c>
      <c r="AB12" s="106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11">
        <v>0</v>
      </c>
      <c r="AI12" s="106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11">
        <v>0</v>
      </c>
      <c r="AP12" s="112">
        <v>3</v>
      </c>
      <c r="AQ12" s="165"/>
      <c r="AR12" s="166">
        <v>0</v>
      </c>
      <c r="AS12" s="167">
        <v>0</v>
      </c>
      <c r="AT12" s="114"/>
      <c r="AU12" s="114"/>
      <c r="AV12" s="114"/>
      <c r="AW12" s="208"/>
      <c r="AX12" s="114"/>
      <c r="AY12" s="114"/>
      <c r="AZ12" s="114"/>
      <c r="BA12" s="114"/>
      <c r="BB12" s="114"/>
      <c r="BC12" s="115"/>
      <c r="BD12" s="116">
        <v>0</v>
      </c>
      <c r="BE12" s="117"/>
      <c r="BF12" s="118">
        <v>3</v>
      </c>
      <c r="BG12" s="119"/>
      <c r="BH12" s="120"/>
      <c r="BI12" s="120"/>
      <c r="BJ12" s="208"/>
      <c r="BK12" s="120"/>
      <c r="BL12" s="120"/>
      <c r="BM12" s="120"/>
      <c r="BN12" s="120"/>
      <c r="BO12" s="120"/>
      <c r="BP12" s="121"/>
      <c r="BQ12" s="116">
        <v>0</v>
      </c>
      <c r="BR12" s="117">
        <v>0</v>
      </c>
      <c r="BS12" s="122">
        <v>3</v>
      </c>
      <c r="BT12" s="113"/>
      <c r="BU12" s="114"/>
      <c r="BV12" s="114"/>
      <c r="BW12" s="114"/>
      <c r="BX12" s="114"/>
      <c r="BY12" s="114"/>
      <c r="BZ12" s="114"/>
      <c r="CA12" s="114"/>
      <c r="CB12" s="114"/>
      <c r="CC12" s="115"/>
      <c r="CD12" s="116">
        <v>0</v>
      </c>
      <c r="CE12" s="182">
        <v>0.25</v>
      </c>
      <c r="CF12" s="176"/>
      <c r="CG12" s="167">
        <v>0</v>
      </c>
      <c r="CH12" s="177">
        <v>0</v>
      </c>
      <c r="CI12" s="117">
        <v>0</v>
      </c>
      <c r="CJ12" s="117">
        <v>0</v>
      </c>
      <c r="CK12" s="107"/>
      <c r="CL12" s="117"/>
      <c r="CM12" s="180" t="s">
        <v>80</v>
      </c>
    </row>
    <row r="13" spans="1:91" s="29" customFormat="1" ht="12.75" customHeight="1">
      <c r="A13" s="110">
        <v>6</v>
      </c>
      <c r="B13" s="209">
        <v>2</v>
      </c>
      <c r="C13" s="209" t="s">
        <v>100</v>
      </c>
      <c r="D13" s="151" t="s">
        <v>88</v>
      </c>
      <c r="E13" s="151" t="s">
        <v>80</v>
      </c>
      <c r="F13" s="12" t="s">
        <v>97</v>
      </c>
      <c r="G13" s="207" t="s">
        <v>80</v>
      </c>
      <c r="H13" s="125">
        <v>65</v>
      </c>
      <c r="I13" s="110">
        <v>32</v>
      </c>
      <c r="J13" s="108">
        <v>19</v>
      </c>
      <c r="K13" s="109">
        <v>12</v>
      </c>
      <c r="L13" s="110">
        <v>9</v>
      </c>
      <c r="M13" s="108">
        <v>3</v>
      </c>
      <c r="N13" s="108">
        <v>8</v>
      </c>
      <c r="O13" s="108">
        <v>3</v>
      </c>
      <c r="P13" s="109">
        <v>7</v>
      </c>
      <c r="Q13" s="110">
        <v>2</v>
      </c>
      <c r="R13" s="109">
        <v>0</v>
      </c>
      <c r="S13" s="227">
        <v>5.55</v>
      </c>
      <c r="T13" s="183">
        <v>8785845</v>
      </c>
      <c r="U13" s="106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11">
        <v>0</v>
      </c>
      <c r="AB13" s="106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11">
        <v>0</v>
      </c>
      <c r="AI13" s="106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11">
        <v>0</v>
      </c>
      <c r="AP13" s="112">
        <v>2</v>
      </c>
      <c r="AQ13" s="165"/>
      <c r="AR13" s="166">
        <v>0</v>
      </c>
      <c r="AS13" s="167">
        <v>0</v>
      </c>
      <c r="AT13" s="114"/>
      <c r="AU13" s="114"/>
      <c r="AV13" s="114"/>
      <c r="AW13" s="114"/>
      <c r="AX13" s="114"/>
      <c r="AY13" s="114"/>
      <c r="AZ13" s="114"/>
      <c r="BA13" s="114"/>
      <c r="BB13" s="114"/>
      <c r="BC13" s="115"/>
      <c r="BD13" s="116">
        <v>0</v>
      </c>
      <c r="BE13" s="117"/>
      <c r="BF13" s="118">
        <v>2</v>
      </c>
      <c r="BG13" s="119"/>
      <c r="BH13" s="120"/>
      <c r="BI13" s="120"/>
      <c r="BJ13" s="120"/>
      <c r="BK13" s="120"/>
      <c r="BL13" s="120"/>
      <c r="BM13" s="120"/>
      <c r="BN13" s="120"/>
      <c r="BO13" s="120"/>
      <c r="BP13" s="121"/>
      <c r="BQ13" s="116">
        <v>0</v>
      </c>
      <c r="BR13" s="117">
        <v>0</v>
      </c>
      <c r="BS13" s="122">
        <v>2</v>
      </c>
      <c r="BT13" s="113"/>
      <c r="BU13" s="114"/>
      <c r="BV13" s="114"/>
      <c r="BW13" s="114"/>
      <c r="BX13" s="114"/>
      <c r="BY13" s="114"/>
      <c r="BZ13" s="114"/>
      <c r="CA13" s="114"/>
      <c r="CB13" s="114"/>
      <c r="CC13" s="115"/>
      <c r="CD13" s="116">
        <v>0</v>
      </c>
      <c r="CE13" s="182">
        <v>0.25</v>
      </c>
      <c r="CF13" s="176"/>
      <c r="CG13" s="167">
        <v>0</v>
      </c>
      <c r="CH13" s="177">
        <v>0</v>
      </c>
      <c r="CI13" s="117">
        <v>0</v>
      </c>
      <c r="CJ13" s="117">
        <v>0</v>
      </c>
      <c r="CK13" s="107"/>
      <c r="CL13" s="117"/>
      <c r="CM13" s="180" t="s">
        <v>80</v>
      </c>
    </row>
    <row r="14" spans="1:91" s="29" customFormat="1" ht="12.75" customHeight="1">
      <c r="A14" s="110">
        <v>7</v>
      </c>
      <c r="B14" s="209">
        <v>8</v>
      </c>
      <c r="C14" s="209" t="s">
        <v>101</v>
      </c>
      <c r="D14" s="151" t="s">
        <v>90</v>
      </c>
      <c r="E14" s="151" t="s">
        <v>80</v>
      </c>
      <c r="F14" s="12" t="s">
        <v>91</v>
      </c>
      <c r="G14" s="207" t="s">
        <v>80</v>
      </c>
      <c r="H14" s="125">
        <v>65</v>
      </c>
      <c r="I14" s="110">
        <v>33</v>
      </c>
      <c r="J14" s="108">
        <v>24</v>
      </c>
      <c r="K14" s="109">
        <v>8</v>
      </c>
      <c r="L14" s="110">
        <v>13</v>
      </c>
      <c r="M14" s="108">
        <v>3</v>
      </c>
      <c r="N14" s="108">
        <v>2</v>
      </c>
      <c r="O14" s="108">
        <v>1</v>
      </c>
      <c r="P14" s="109">
        <v>11</v>
      </c>
      <c r="Q14" s="196">
        <v>0</v>
      </c>
      <c r="R14" s="109">
        <v>0</v>
      </c>
      <c r="S14" s="227">
        <v>5.32</v>
      </c>
      <c r="T14" s="183">
        <v>8625560.2</v>
      </c>
      <c r="U14" s="106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11">
        <v>0</v>
      </c>
      <c r="AB14" s="106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11">
        <v>0</v>
      </c>
      <c r="AI14" s="106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11">
        <v>0</v>
      </c>
      <c r="AP14" s="112">
        <v>8</v>
      </c>
      <c r="AQ14" s="165"/>
      <c r="AR14" s="166">
        <v>0</v>
      </c>
      <c r="AS14" s="167">
        <v>0</v>
      </c>
      <c r="AT14" s="114"/>
      <c r="AU14" s="114"/>
      <c r="AV14" s="114"/>
      <c r="AW14" s="114"/>
      <c r="AX14" s="114"/>
      <c r="AY14" s="114"/>
      <c r="AZ14" s="114"/>
      <c r="BA14" s="114"/>
      <c r="BB14" s="114"/>
      <c r="BC14" s="115"/>
      <c r="BD14" s="116">
        <v>0</v>
      </c>
      <c r="BE14" s="117"/>
      <c r="BF14" s="118">
        <v>8</v>
      </c>
      <c r="BG14" s="119"/>
      <c r="BH14" s="120"/>
      <c r="BI14" s="120"/>
      <c r="BJ14" s="120"/>
      <c r="BK14" s="120"/>
      <c r="BL14" s="120"/>
      <c r="BM14" s="120"/>
      <c r="BN14" s="120"/>
      <c r="BO14" s="120"/>
      <c r="BP14" s="121"/>
      <c r="BQ14" s="116">
        <v>0</v>
      </c>
      <c r="BR14" s="117">
        <v>0</v>
      </c>
      <c r="BS14" s="122">
        <v>8</v>
      </c>
      <c r="BT14" s="113"/>
      <c r="BU14" s="114"/>
      <c r="BV14" s="114"/>
      <c r="BW14" s="114"/>
      <c r="BX14" s="114"/>
      <c r="BY14" s="114"/>
      <c r="BZ14" s="114"/>
      <c r="CA14" s="114"/>
      <c r="CB14" s="114"/>
      <c r="CC14" s="115"/>
      <c r="CD14" s="116">
        <v>0</v>
      </c>
      <c r="CE14" s="182">
        <v>0.25</v>
      </c>
      <c r="CF14" s="176"/>
      <c r="CG14" s="167">
        <v>0</v>
      </c>
      <c r="CH14" s="177">
        <v>0</v>
      </c>
      <c r="CI14" s="117">
        <v>0</v>
      </c>
      <c r="CJ14" s="117">
        <v>0</v>
      </c>
      <c r="CK14" s="107"/>
      <c r="CL14" s="117"/>
      <c r="CM14" s="180" t="s">
        <v>80</v>
      </c>
    </row>
    <row r="15" spans="1:91" s="29" customFormat="1" ht="12.75" customHeight="1">
      <c r="A15" s="110">
        <v>8</v>
      </c>
      <c r="B15" s="209">
        <v>7</v>
      </c>
      <c r="C15" s="209" t="s">
        <v>102</v>
      </c>
      <c r="D15" s="151" t="s">
        <v>90</v>
      </c>
      <c r="E15" s="151" t="s">
        <v>85</v>
      </c>
      <c r="F15" s="12" t="s">
        <v>86</v>
      </c>
      <c r="G15" s="207" t="s">
        <v>80</v>
      </c>
      <c r="H15" s="125">
        <v>65</v>
      </c>
      <c r="I15" s="110">
        <v>27</v>
      </c>
      <c r="J15" s="108">
        <v>19</v>
      </c>
      <c r="K15" s="109">
        <v>19</v>
      </c>
      <c r="L15" s="110">
        <v>8</v>
      </c>
      <c r="M15" s="108">
        <v>7</v>
      </c>
      <c r="N15" s="108">
        <v>3</v>
      </c>
      <c r="O15" s="108">
        <v>4</v>
      </c>
      <c r="P15" s="109">
        <v>8</v>
      </c>
      <c r="Q15" s="110">
        <v>0</v>
      </c>
      <c r="R15" s="109">
        <v>0</v>
      </c>
      <c r="S15" s="227">
        <v>5.51</v>
      </c>
      <c r="T15" s="183">
        <v>8579413.6</v>
      </c>
      <c r="U15" s="106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11">
        <v>0</v>
      </c>
      <c r="AB15" s="106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11">
        <v>0</v>
      </c>
      <c r="AI15" s="106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11">
        <v>0</v>
      </c>
      <c r="AP15" s="112">
        <v>7</v>
      </c>
      <c r="AQ15" s="165"/>
      <c r="AR15" s="166">
        <v>0</v>
      </c>
      <c r="AS15" s="167">
        <v>0</v>
      </c>
      <c r="AT15" s="114"/>
      <c r="AU15" s="114"/>
      <c r="AV15" s="114"/>
      <c r="AW15" s="114"/>
      <c r="AX15" s="114"/>
      <c r="AY15" s="114"/>
      <c r="AZ15" s="114"/>
      <c r="BA15" s="114"/>
      <c r="BB15" s="114"/>
      <c r="BC15" s="115"/>
      <c r="BD15" s="116">
        <v>0</v>
      </c>
      <c r="BE15" s="117"/>
      <c r="BF15" s="118">
        <v>7</v>
      </c>
      <c r="BG15" s="119"/>
      <c r="BH15" s="120"/>
      <c r="BI15" s="120"/>
      <c r="BJ15" s="120"/>
      <c r="BK15" s="120"/>
      <c r="BL15" s="120"/>
      <c r="BM15" s="120"/>
      <c r="BN15" s="120"/>
      <c r="BO15" s="120"/>
      <c r="BP15" s="121"/>
      <c r="BQ15" s="116">
        <v>0</v>
      </c>
      <c r="BR15" s="117">
        <v>0</v>
      </c>
      <c r="BS15" s="122">
        <v>7</v>
      </c>
      <c r="BT15" s="113"/>
      <c r="BU15" s="114"/>
      <c r="BV15" s="114"/>
      <c r="BW15" s="114"/>
      <c r="BX15" s="114"/>
      <c r="BY15" s="114"/>
      <c r="BZ15" s="114"/>
      <c r="CA15" s="114"/>
      <c r="CB15" s="114"/>
      <c r="CC15" s="115"/>
      <c r="CD15" s="116">
        <v>0</v>
      </c>
      <c r="CE15" s="182">
        <v>0.25</v>
      </c>
      <c r="CF15" s="176"/>
      <c r="CG15" s="167">
        <v>0</v>
      </c>
      <c r="CH15" s="177">
        <v>0</v>
      </c>
      <c r="CI15" s="117">
        <v>0</v>
      </c>
      <c r="CJ15" s="117">
        <v>0</v>
      </c>
      <c r="CK15" s="107"/>
      <c r="CL15" s="117"/>
      <c r="CM15" s="180" t="s">
        <v>80</v>
      </c>
    </row>
    <row r="16" spans="1:91" s="29" customFormat="1" ht="12.75" customHeight="1">
      <c r="A16" s="110">
        <v>9</v>
      </c>
      <c r="B16" s="209">
        <v>11</v>
      </c>
      <c r="C16" s="209" t="s">
        <v>106</v>
      </c>
      <c r="D16" s="151" t="s">
        <v>107</v>
      </c>
      <c r="E16" s="151" t="s">
        <v>80</v>
      </c>
      <c r="F16" s="12" t="s">
        <v>99</v>
      </c>
      <c r="G16" s="207" t="s">
        <v>80</v>
      </c>
      <c r="H16" s="125">
        <v>78</v>
      </c>
      <c r="I16" s="110">
        <v>26</v>
      </c>
      <c r="J16" s="108">
        <v>28</v>
      </c>
      <c r="K16" s="109">
        <v>22</v>
      </c>
      <c r="L16" s="110">
        <v>7</v>
      </c>
      <c r="M16" s="108">
        <v>6</v>
      </c>
      <c r="N16" s="108">
        <v>1</v>
      </c>
      <c r="O16" s="108">
        <v>6</v>
      </c>
      <c r="P16" s="109">
        <v>10</v>
      </c>
      <c r="Q16" s="110">
        <v>2</v>
      </c>
      <c r="R16" s="109">
        <v>0</v>
      </c>
      <c r="S16" s="227">
        <v>5.48</v>
      </c>
      <c r="T16" s="183">
        <v>7468278.8</v>
      </c>
      <c r="U16" s="106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11">
        <v>0</v>
      </c>
      <c r="AB16" s="106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11">
        <v>0</v>
      </c>
      <c r="AI16" s="106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11">
        <v>0</v>
      </c>
      <c r="AP16" s="112">
        <v>11</v>
      </c>
      <c r="AQ16" s="165"/>
      <c r="AR16" s="166">
        <v>0</v>
      </c>
      <c r="AS16" s="167">
        <v>0</v>
      </c>
      <c r="AT16" s="114"/>
      <c r="AU16" s="114"/>
      <c r="AV16" s="114"/>
      <c r="AW16" s="114"/>
      <c r="AX16" s="114"/>
      <c r="AY16" s="114"/>
      <c r="AZ16" s="114"/>
      <c r="BA16" s="114"/>
      <c r="BB16" s="114"/>
      <c r="BC16" s="115"/>
      <c r="BD16" s="116">
        <v>0</v>
      </c>
      <c r="BE16" s="117"/>
      <c r="BF16" s="118">
        <v>11</v>
      </c>
      <c r="BG16" s="119"/>
      <c r="BH16" s="120"/>
      <c r="BI16" s="120"/>
      <c r="BJ16" s="120"/>
      <c r="BK16" s="120"/>
      <c r="BL16" s="120"/>
      <c r="BM16" s="120"/>
      <c r="BN16" s="120"/>
      <c r="BO16" s="120"/>
      <c r="BP16" s="121"/>
      <c r="BQ16" s="116">
        <v>0</v>
      </c>
      <c r="BR16" s="117">
        <v>0</v>
      </c>
      <c r="BS16" s="122">
        <v>11</v>
      </c>
      <c r="BT16" s="113"/>
      <c r="BU16" s="114"/>
      <c r="BV16" s="114"/>
      <c r="BW16" s="114"/>
      <c r="BX16" s="114"/>
      <c r="BY16" s="114"/>
      <c r="BZ16" s="114"/>
      <c r="CA16" s="114"/>
      <c r="CB16" s="114"/>
      <c r="CC16" s="115"/>
      <c r="CD16" s="116">
        <v>0</v>
      </c>
      <c r="CE16" s="182">
        <v>0.25</v>
      </c>
      <c r="CF16" s="176"/>
      <c r="CG16" s="167">
        <v>0</v>
      </c>
      <c r="CH16" s="177">
        <v>0</v>
      </c>
      <c r="CI16" s="117">
        <v>0</v>
      </c>
      <c r="CJ16" s="117">
        <v>0</v>
      </c>
      <c r="CK16" s="107"/>
      <c r="CL16" s="117"/>
      <c r="CM16" s="180" t="s">
        <v>80</v>
      </c>
    </row>
    <row r="17" spans="1:91" s="29" customFormat="1" ht="12.75" customHeight="1">
      <c r="A17" s="110"/>
      <c r="B17" s="209"/>
      <c r="C17" s="209"/>
      <c r="D17" s="151"/>
      <c r="E17" s="151"/>
      <c r="F17" s="12"/>
      <c r="G17" s="207" t="s">
        <v>80</v>
      </c>
      <c r="H17" s="125">
        <v>0</v>
      </c>
      <c r="I17" s="110">
        <v>0</v>
      </c>
      <c r="J17" s="108">
        <v>0</v>
      </c>
      <c r="K17" s="109">
        <v>0</v>
      </c>
      <c r="L17" s="110">
        <v>0</v>
      </c>
      <c r="M17" s="108">
        <v>0</v>
      </c>
      <c r="N17" s="108">
        <v>0</v>
      </c>
      <c r="O17" s="108">
        <v>0</v>
      </c>
      <c r="P17" s="109">
        <v>0</v>
      </c>
      <c r="Q17" s="110">
        <v>0</v>
      </c>
      <c r="R17" s="109">
        <v>0</v>
      </c>
      <c r="S17" s="227">
        <v>0</v>
      </c>
      <c r="T17" s="183">
        <v>15000000</v>
      </c>
      <c r="U17" s="106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11">
        <v>0</v>
      </c>
      <c r="AB17" s="106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11">
        <v>0</v>
      </c>
      <c r="AI17" s="106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11">
        <v>0</v>
      </c>
      <c r="AP17" s="112">
        <v>0</v>
      </c>
      <c r="AQ17" s="165"/>
      <c r="AR17" s="166">
        <v>0</v>
      </c>
      <c r="AS17" s="167">
        <v>0</v>
      </c>
      <c r="AT17" s="114"/>
      <c r="AU17" s="114"/>
      <c r="AV17" s="114"/>
      <c r="AW17" s="114"/>
      <c r="AX17" s="114"/>
      <c r="AY17" s="114"/>
      <c r="AZ17" s="114"/>
      <c r="BA17" s="114"/>
      <c r="BB17" s="114"/>
      <c r="BC17" s="115"/>
      <c r="BD17" s="116">
        <v>0</v>
      </c>
      <c r="BE17" s="117"/>
      <c r="BF17" s="118">
        <v>0</v>
      </c>
      <c r="BG17" s="119"/>
      <c r="BH17" s="120"/>
      <c r="BI17" s="120"/>
      <c r="BJ17" s="120"/>
      <c r="BK17" s="120"/>
      <c r="BL17" s="120"/>
      <c r="BM17" s="120"/>
      <c r="BN17" s="120"/>
      <c r="BO17" s="120"/>
      <c r="BP17" s="121"/>
      <c r="BQ17" s="116">
        <v>0</v>
      </c>
      <c r="BR17" s="117">
        <v>0</v>
      </c>
      <c r="BS17" s="122">
        <v>0</v>
      </c>
      <c r="BT17" s="113"/>
      <c r="BU17" s="114"/>
      <c r="BV17" s="114"/>
      <c r="BW17" s="114"/>
      <c r="BX17" s="114"/>
      <c r="BY17" s="114"/>
      <c r="BZ17" s="114"/>
      <c r="CA17" s="114"/>
      <c r="CB17" s="114"/>
      <c r="CC17" s="115"/>
      <c r="CD17" s="116">
        <v>0</v>
      </c>
      <c r="CE17" s="182">
        <v>0.25</v>
      </c>
      <c r="CF17" s="176"/>
      <c r="CG17" s="167">
        <v>0</v>
      </c>
      <c r="CH17" s="177">
        <v>0</v>
      </c>
      <c r="CI17" s="117">
        <v>0</v>
      </c>
      <c r="CJ17" s="117">
        <v>0</v>
      </c>
      <c r="CK17" s="107"/>
      <c r="CL17" s="117"/>
      <c r="CM17" s="180" t="s">
        <v>80</v>
      </c>
    </row>
    <row r="18" spans="1:91" s="29" customFormat="1" ht="12.75" customHeight="1">
      <c r="A18" s="110"/>
      <c r="B18" s="209"/>
      <c r="C18" s="209"/>
      <c r="D18" s="151"/>
      <c r="E18" s="151"/>
      <c r="F18" s="12"/>
      <c r="G18" s="207" t="s">
        <v>80</v>
      </c>
      <c r="H18" s="125">
        <v>0</v>
      </c>
      <c r="I18" s="110">
        <v>0</v>
      </c>
      <c r="J18" s="108">
        <v>0</v>
      </c>
      <c r="K18" s="109">
        <v>0</v>
      </c>
      <c r="L18" s="110">
        <v>0</v>
      </c>
      <c r="M18" s="108">
        <v>0</v>
      </c>
      <c r="N18" s="108">
        <v>0</v>
      </c>
      <c r="O18" s="108">
        <v>0</v>
      </c>
      <c r="P18" s="109">
        <v>0</v>
      </c>
      <c r="Q18" s="110">
        <v>0</v>
      </c>
      <c r="R18" s="109">
        <v>0</v>
      </c>
      <c r="S18" s="227">
        <v>0</v>
      </c>
      <c r="T18" s="183">
        <v>15000000</v>
      </c>
      <c r="U18" s="106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11">
        <v>0</v>
      </c>
      <c r="AB18" s="106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11">
        <v>0</v>
      </c>
      <c r="AI18" s="106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11">
        <v>0</v>
      </c>
      <c r="AP18" s="112">
        <v>0</v>
      </c>
      <c r="AQ18" s="165"/>
      <c r="AR18" s="166">
        <v>0</v>
      </c>
      <c r="AS18" s="167">
        <v>0</v>
      </c>
      <c r="AT18" s="114"/>
      <c r="AU18" s="114"/>
      <c r="AV18" s="114"/>
      <c r="AW18" s="114"/>
      <c r="AX18" s="114"/>
      <c r="AY18" s="114"/>
      <c r="AZ18" s="114"/>
      <c r="BA18" s="114"/>
      <c r="BB18" s="114"/>
      <c r="BC18" s="115"/>
      <c r="BD18" s="116">
        <v>0</v>
      </c>
      <c r="BE18" s="117"/>
      <c r="BF18" s="118">
        <v>0</v>
      </c>
      <c r="BG18" s="119"/>
      <c r="BH18" s="120"/>
      <c r="BI18" s="120"/>
      <c r="BJ18" s="120"/>
      <c r="BK18" s="120"/>
      <c r="BL18" s="120"/>
      <c r="BM18" s="120"/>
      <c r="BN18" s="120"/>
      <c r="BO18" s="120"/>
      <c r="BP18" s="121"/>
      <c r="BQ18" s="116">
        <v>0</v>
      </c>
      <c r="BR18" s="117">
        <v>0</v>
      </c>
      <c r="BS18" s="122">
        <v>0</v>
      </c>
      <c r="BT18" s="113"/>
      <c r="BU18" s="114"/>
      <c r="BV18" s="114"/>
      <c r="BW18" s="114"/>
      <c r="BX18" s="114"/>
      <c r="BY18" s="114"/>
      <c r="BZ18" s="114"/>
      <c r="CA18" s="114"/>
      <c r="CB18" s="114"/>
      <c r="CC18" s="115"/>
      <c r="CD18" s="116">
        <v>0</v>
      </c>
      <c r="CE18" s="182">
        <v>0.25</v>
      </c>
      <c r="CF18" s="176"/>
      <c r="CG18" s="167">
        <v>0</v>
      </c>
      <c r="CH18" s="177">
        <v>0</v>
      </c>
      <c r="CI18" s="117">
        <v>0</v>
      </c>
      <c r="CJ18" s="117">
        <v>0</v>
      </c>
      <c r="CK18" s="107"/>
      <c r="CL18" s="117"/>
      <c r="CM18" s="180" t="s">
        <v>80</v>
      </c>
    </row>
    <row r="19" spans="1:91" s="29" customFormat="1" ht="12.75" customHeight="1">
      <c r="A19" s="110"/>
      <c r="B19" s="209"/>
      <c r="C19" s="209"/>
      <c r="D19" s="151"/>
      <c r="E19" s="151"/>
      <c r="F19" s="12"/>
      <c r="G19" s="207" t="s">
        <v>80</v>
      </c>
      <c r="H19" s="125">
        <v>0</v>
      </c>
      <c r="I19" s="110">
        <v>0</v>
      </c>
      <c r="J19" s="108">
        <v>0</v>
      </c>
      <c r="K19" s="109">
        <v>0</v>
      </c>
      <c r="L19" s="110">
        <v>0</v>
      </c>
      <c r="M19" s="108">
        <v>0</v>
      </c>
      <c r="N19" s="108">
        <v>0</v>
      </c>
      <c r="O19" s="108">
        <v>0</v>
      </c>
      <c r="P19" s="109">
        <v>0</v>
      </c>
      <c r="Q19" s="110">
        <v>0</v>
      </c>
      <c r="R19" s="109">
        <v>0</v>
      </c>
      <c r="S19" s="227">
        <v>0</v>
      </c>
      <c r="T19" s="183">
        <v>15000000</v>
      </c>
      <c r="U19" s="106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11">
        <v>0</v>
      </c>
      <c r="AB19" s="106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11">
        <v>0</v>
      </c>
      <c r="AI19" s="106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11">
        <v>0</v>
      </c>
      <c r="AP19" s="112">
        <v>0</v>
      </c>
      <c r="AQ19" s="165"/>
      <c r="AR19" s="166">
        <v>0</v>
      </c>
      <c r="AS19" s="167">
        <v>0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5"/>
      <c r="BD19" s="116">
        <v>0</v>
      </c>
      <c r="BE19" s="117"/>
      <c r="BF19" s="118">
        <v>0</v>
      </c>
      <c r="BG19" s="119"/>
      <c r="BH19" s="120"/>
      <c r="BI19" s="120"/>
      <c r="BJ19" s="120"/>
      <c r="BK19" s="120"/>
      <c r="BL19" s="120"/>
      <c r="BM19" s="120"/>
      <c r="BN19" s="120"/>
      <c r="BO19" s="120"/>
      <c r="BP19" s="121"/>
      <c r="BQ19" s="116">
        <v>0</v>
      </c>
      <c r="BR19" s="117">
        <v>0</v>
      </c>
      <c r="BS19" s="122">
        <v>0</v>
      </c>
      <c r="BT19" s="113"/>
      <c r="BU19" s="114"/>
      <c r="BV19" s="114"/>
      <c r="BW19" s="114"/>
      <c r="BX19" s="114"/>
      <c r="BY19" s="114"/>
      <c r="BZ19" s="114"/>
      <c r="CA19" s="114"/>
      <c r="CB19" s="114"/>
      <c r="CC19" s="115"/>
      <c r="CD19" s="116">
        <v>0</v>
      </c>
      <c r="CE19" s="182">
        <v>0.25</v>
      </c>
      <c r="CF19" s="176"/>
      <c r="CG19" s="167">
        <v>0</v>
      </c>
      <c r="CH19" s="177">
        <v>0</v>
      </c>
      <c r="CI19" s="117">
        <v>0</v>
      </c>
      <c r="CJ19" s="117">
        <v>0</v>
      </c>
      <c r="CK19" s="107"/>
      <c r="CL19" s="117"/>
      <c r="CM19" s="180" t="s">
        <v>80</v>
      </c>
    </row>
    <row r="20" spans="1:91" s="29" customFormat="1" ht="12.75" customHeight="1">
      <c r="A20" s="110"/>
      <c r="B20" s="209"/>
      <c r="C20" s="209"/>
      <c r="D20" s="151"/>
      <c r="E20" s="151"/>
      <c r="F20" s="12"/>
      <c r="G20" s="207" t="s">
        <v>80</v>
      </c>
      <c r="H20" s="125">
        <v>0</v>
      </c>
      <c r="I20" s="110">
        <v>0</v>
      </c>
      <c r="J20" s="108">
        <v>0</v>
      </c>
      <c r="K20" s="109">
        <v>0</v>
      </c>
      <c r="L20" s="110">
        <v>0</v>
      </c>
      <c r="M20" s="108">
        <v>0</v>
      </c>
      <c r="N20" s="108">
        <v>0</v>
      </c>
      <c r="O20" s="108">
        <v>0</v>
      </c>
      <c r="P20" s="109">
        <v>0</v>
      </c>
      <c r="Q20" s="110">
        <v>0</v>
      </c>
      <c r="R20" s="109">
        <v>0</v>
      </c>
      <c r="S20" s="227">
        <v>0</v>
      </c>
      <c r="T20" s="183">
        <v>15000000</v>
      </c>
      <c r="U20" s="106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11">
        <v>0</v>
      </c>
      <c r="AB20" s="106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11">
        <v>0</v>
      </c>
      <c r="AI20" s="106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11">
        <v>0</v>
      </c>
      <c r="AP20" s="112">
        <v>0</v>
      </c>
      <c r="AQ20" s="165"/>
      <c r="AR20" s="166">
        <v>0</v>
      </c>
      <c r="AS20" s="167">
        <v>0</v>
      </c>
      <c r="AT20" s="114"/>
      <c r="AU20" s="114"/>
      <c r="AV20" s="114"/>
      <c r="AW20" s="114"/>
      <c r="AX20" s="114"/>
      <c r="AY20" s="114"/>
      <c r="AZ20" s="114"/>
      <c r="BA20" s="114"/>
      <c r="BB20" s="114"/>
      <c r="BC20" s="115"/>
      <c r="BD20" s="116">
        <v>0</v>
      </c>
      <c r="BE20" s="117"/>
      <c r="BF20" s="118">
        <v>0</v>
      </c>
      <c r="BG20" s="119"/>
      <c r="BH20" s="120"/>
      <c r="BI20" s="120"/>
      <c r="BJ20" s="120"/>
      <c r="BK20" s="120"/>
      <c r="BL20" s="120"/>
      <c r="BM20" s="120"/>
      <c r="BN20" s="120"/>
      <c r="BO20" s="120"/>
      <c r="BP20" s="121"/>
      <c r="BQ20" s="116">
        <v>0</v>
      </c>
      <c r="BR20" s="117">
        <v>0</v>
      </c>
      <c r="BS20" s="122">
        <v>0</v>
      </c>
      <c r="BT20" s="113"/>
      <c r="BU20" s="114"/>
      <c r="BV20" s="114"/>
      <c r="BW20" s="114"/>
      <c r="BX20" s="114"/>
      <c r="BY20" s="114"/>
      <c r="BZ20" s="114"/>
      <c r="CA20" s="114"/>
      <c r="CB20" s="114"/>
      <c r="CC20" s="115"/>
      <c r="CD20" s="116">
        <v>0</v>
      </c>
      <c r="CE20" s="182">
        <v>0.25</v>
      </c>
      <c r="CF20" s="176"/>
      <c r="CG20" s="167">
        <v>0</v>
      </c>
      <c r="CH20" s="177">
        <v>0</v>
      </c>
      <c r="CI20" s="117">
        <v>0</v>
      </c>
      <c r="CJ20" s="117">
        <v>0</v>
      </c>
      <c r="CK20" s="107"/>
      <c r="CL20" s="117"/>
      <c r="CM20" s="180" t="s">
        <v>80</v>
      </c>
    </row>
    <row r="21" spans="1:91" s="29" customFormat="1" ht="12.75" customHeight="1">
      <c r="A21" s="110"/>
      <c r="B21" s="209"/>
      <c r="C21" s="209"/>
      <c r="D21" s="151"/>
      <c r="E21" s="151"/>
      <c r="F21" s="12"/>
      <c r="G21" s="207" t="s">
        <v>80</v>
      </c>
      <c r="H21" s="125">
        <v>0</v>
      </c>
      <c r="I21" s="110">
        <v>0</v>
      </c>
      <c r="J21" s="108">
        <v>0</v>
      </c>
      <c r="K21" s="109">
        <v>0</v>
      </c>
      <c r="L21" s="110">
        <v>0</v>
      </c>
      <c r="M21" s="108">
        <v>0</v>
      </c>
      <c r="N21" s="108">
        <v>0</v>
      </c>
      <c r="O21" s="108">
        <v>0</v>
      </c>
      <c r="P21" s="109">
        <v>0</v>
      </c>
      <c r="Q21" s="110">
        <v>0</v>
      </c>
      <c r="R21" s="109">
        <v>0</v>
      </c>
      <c r="S21" s="227">
        <v>0</v>
      </c>
      <c r="T21" s="183">
        <v>15000000</v>
      </c>
      <c r="U21" s="106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11">
        <v>0</v>
      </c>
      <c r="AB21" s="106">
        <v>0</v>
      </c>
      <c r="AC21" s="108">
        <v>0</v>
      </c>
      <c r="AD21" s="108">
        <v>0</v>
      </c>
      <c r="AE21" s="108">
        <v>0</v>
      </c>
      <c r="AF21" s="108">
        <v>0</v>
      </c>
      <c r="AG21" s="108">
        <v>0</v>
      </c>
      <c r="AH21" s="111">
        <v>0</v>
      </c>
      <c r="AI21" s="106">
        <v>0</v>
      </c>
      <c r="AJ21" s="108">
        <v>0</v>
      </c>
      <c r="AK21" s="108">
        <v>0</v>
      </c>
      <c r="AL21" s="108">
        <v>0</v>
      </c>
      <c r="AM21" s="108">
        <v>0</v>
      </c>
      <c r="AN21" s="108">
        <v>0</v>
      </c>
      <c r="AO21" s="111">
        <v>0</v>
      </c>
      <c r="AP21" s="112">
        <v>0</v>
      </c>
      <c r="AQ21" s="165"/>
      <c r="AR21" s="166">
        <v>0</v>
      </c>
      <c r="AS21" s="167">
        <v>0</v>
      </c>
      <c r="AT21" s="114"/>
      <c r="AU21" s="114"/>
      <c r="AV21" s="114"/>
      <c r="AW21" s="114"/>
      <c r="AX21" s="114"/>
      <c r="AY21" s="114"/>
      <c r="AZ21" s="114"/>
      <c r="BA21" s="114"/>
      <c r="BB21" s="114"/>
      <c r="BC21" s="115"/>
      <c r="BD21" s="116">
        <v>0</v>
      </c>
      <c r="BE21" s="117"/>
      <c r="BF21" s="118">
        <v>0</v>
      </c>
      <c r="BG21" s="119"/>
      <c r="BH21" s="120"/>
      <c r="BI21" s="120"/>
      <c r="BJ21" s="120"/>
      <c r="BK21" s="120"/>
      <c r="BL21" s="120"/>
      <c r="BM21" s="120"/>
      <c r="BN21" s="120"/>
      <c r="BO21" s="120"/>
      <c r="BP21" s="121"/>
      <c r="BQ21" s="116">
        <v>0</v>
      </c>
      <c r="BR21" s="117">
        <v>0</v>
      </c>
      <c r="BS21" s="122">
        <v>0</v>
      </c>
      <c r="BT21" s="113"/>
      <c r="BU21" s="114"/>
      <c r="BV21" s="114"/>
      <c r="BW21" s="114"/>
      <c r="BX21" s="114"/>
      <c r="BY21" s="114"/>
      <c r="BZ21" s="114"/>
      <c r="CA21" s="114"/>
      <c r="CB21" s="114"/>
      <c r="CC21" s="115"/>
      <c r="CD21" s="116">
        <v>0</v>
      </c>
      <c r="CE21" s="182">
        <v>0.25</v>
      </c>
      <c r="CF21" s="176"/>
      <c r="CG21" s="167">
        <v>0</v>
      </c>
      <c r="CH21" s="177">
        <v>0</v>
      </c>
      <c r="CI21" s="117">
        <v>0</v>
      </c>
      <c r="CJ21" s="117">
        <v>0</v>
      </c>
      <c r="CK21" s="107"/>
      <c r="CL21" s="117"/>
      <c r="CM21" s="180" t="s">
        <v>80</v>
      </c>
    </row>
    <row r="22" spans="1:91" s="29" customFormat="1" ht="12.75" customHeight="1">
      <c r="A22" s="110"/>
      <c r="B22" s="209"/>
      <c r="C22" s="209"/>
      <c r="D22" s="151"/>
      <c r="E22" s="151"/>
      <c r="F22" s="12"/>
      <c r="G22" s="207" t="s">
        <v>80</v>
      </c>
      <c r="H22" s="125">
        <v>0</v>
      </c>
      <c r="I22" s="110">
        <v>0</v>
      </c>
      <c r="J22" s="108">
        <v>0</v>
      </c>
      <c r="K22" s="109">
        <v>0</v>
      </c>
      <c r="L22" s="110">
        <v>0</v>
      </c>
      <c r="M22" s="108">
        <v>0</v>
      </c>
      <c r="N22" s="108">
        <v>0</v>
      </c>
      <c r="O22" s="108">
        <v>0</v>
      </c>
      <c r="P22" s="109">
        <v>0</v>
      </c>
      <c r="Q22" s="110">
        <v>0</v>
      </c>
      <c r="R22" s="109">
        <v>0</v>
      </c>
      <c r="S22" s="227">
        <v>0</v>
      </c>
      <c r="T22" s="183">
        <v>15000000</v>
      </c>
      <c r="U22" s="106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11">
        <v>0</v>
      </c>
      <c r="AB22" s="106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11">
        <v>0</v>
      </c>
      <c r="AI22" s="106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11">
        <v>0</v>
      </c>
      <c r="AP22" s="112">
        <v>0</v>
      </c>
      <c r="AQ22" s="165"/>
      <c r="AR22" s="166">
        <v>0</v>
      </c>
      <c r="AS22" s="167">
        <v>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5"/>
      <c r="BD22" s="116">
        <v>0</v>
      </c>
      <c r="BE22" s="117"/>
      <c r="BF22" s="118">
        <v>0</v>
      </c>
      <c r="BG22" s="119"/>
      <c r="BH22" s="120"/>
      <c r="BI22" s="120"/>
      <c r="BJ22" s="120"/>
      <c r="BK22" s="120"/>
      <c r="BL22" s="120"/>
      <c r="BM22" s="120"/>
      <c r="BN22" s="120"/>
      <c r="BO22" s="120"/>
      <c r="BP22" s="121"/>
      <c r="BQ22" s="116">
        <v>0</v>
      </c>
      <c r="BR22" s="117">
        <v>0</v>
      </c>
      <c r="BS22" s="122">
        <v>0</v>
      </c>
      <c r="BT22" s="113"/>
      <c r="BU22" s="114"/>
      <c r="BV22" s="114"/>
      <c r="BW22" s="114"/>
      <c r="BX22" s="114"/>
      <c r="BY22" s="114"/>
      <c r="BZ22" s="114"/>
      <c r="CA22" s="114"/>
      <c r="CB22" s="114"/>
      <c r="CC22" s="115"/>
      <c r="CD22" s="116">
        <v>0</v>
      </c>
      <c r="CE22" s="182">
        <v>0.25</v>
      </c>
      <c r="CF22" s="176"/>
      <c r="CG22" s="167">
        <v>0</v>
      </c>
      <c r="CH22" s="177">
        <v>0</v>
      </c>
      <c r="CI22" s="117">
        <v>0</v>
      </c>
      <c r="CJ22" s="117">
        <v>0</v>
      </c>
      <c r="CK22" s="107"/>
      <c r="CL22" s="117"/>
      <c r="CM22" s="180" t="s">
        <v>80</v>
      </c>
    </row>
    <row r="23" spans="1:91" s="29" customFormat="1" ht="12.75" customHeight="1">
      <c r="A23" s="110"/>
      <c r="B23" s="209"/>
      <c r="C23" s="209"/>
      <c r="D23" s="151"/>
      <c r="E23" s="151"/>
      <c r="F23" s="12"/>
      <c r="G23" s="207" t="s">
        <v>80</v>
      </c>
      <c r="H23" s="125">
        <v>0</v>
      </c>
      <c r="I23" s="110">
        <v>0</v>
      </c>
      <c r="J23" s="108">
        <v>0</v>
      </c>
      <c r="K23" s="109">
        <v>0</v>
      </c>
      <c r="L23" s="110">
        <v>0</v>
      </c>
      <c r="M23" s="108">
        <v>0</v>
      </c>
      <c r="N23" s="108">
        <v>0</v>
      </c>
      <c r="O23" s="108">
        <v>0</v>
      </c>
      <c r="P23" s="109">
        <v>0</v>
      </c>
      <c r="Q23" s="110">
        <v>0</v>
      </c>
      <c r="R23" s="109">
        <v>0</v>
      </c>
      <c r="S23" s="227">
        <v>0</v>
      </c>
      <c r="T23" s="183">
        <v>15000000</v>
      </c>
      <c r="U23" s="106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11">
        <v>0</v>
      </c>
      <c r="AB23" s="106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11">
        <v>0</v>
      </c>
      <c r="AI23" s="106">
        <v>0</v>
      </c>
      <c r="AJ23" s="108">
        <v>0</v>
      </c>
      <c r="AK23" s="108">
        <v>0</v>
      </c>
      <c r="AL23" s="108">
        <v>0</v>
      </c>
      <c r="AM23" s="108">
        <v>0</v>
      </c>
      <c r="AN23" s="108">
        <v>0</v>
      </c>
      <c r="AO23" s="111">
        <v>0</v>
      </c>
      <c r="AP23" s="112">
        <v>0</v>
      </c>
      <c r="AQ23" s="165"/>
      <c r="AR23" s="166">
        <v>0</v>
      </c>
      <c r="AS23" s="167">
        <v>0</v>
      </c>
      <c r="AT23" s="114"/>
      <c r="AU23" s="114"/>
      <c r="AV23" s="114"/>
      <c r="AW23" s="114"/>
      <c r="AX23" s="114"/>
      <c r="AY23" s="114"/>
      <c r="AZ23" s="114"/>
      <c r="BA23" s="114"/>
      <c r="BB23" s="114"/>
      <c r="BC23" s="115"/>
      <c r="BD23" s="116">
        <v>0</v>
      </c>
      <c r="BE23" s="117"/>
      <c r="BF23" s="118">
        <v>0</v>
      </c>
      <c r="BG23" s="119"/>
      <c r="BH23" s="120"/>
      <c r="BI23" s="120"/>
      <c r="BJ23" s="120"/>
      <c r="BK23" s="120"/>
      <c r="BL23" s="120"/>
      <c r="BM23" s="120"/>
      <c r="BN23" s="120"/>
      <c r="BO23" s="120"/>
      <c r="BP23" s="121"/>
      <c r="BQ23" s="116">
        <v>0</v>
      </c>
      <c r="BR23" s="117">
        <v>0</v>
      </c>
      <c r="BS23" s="122">
        <v>0</v>
      </c>
      <c r="BT23" s="113"/>
      <c r="BU23" s="114"/>
      <c r="BV23" s="114"/>
      <c r="BW23" s="114"/>
      <c r="BX23" s="114"/>
      <c r="BY23" s="114"/>
      <c r="BZ23" s="114"/>
      <c r="CA23" s="114"/>
      <c r="CB23" s="114"/>
      <c r="CC23" s="115"/>
      <c r="CD23" s="116">
        <v>0</v>
      </c>
      <c r="CE23" s="182">
        <v>0.25</v>
      </c>
      <c r="CF23" s="176"/>
      <c r="CG23" s="167">
        <v>0</v>
      </c>
      <c r="CH23" s="177">
        <v>0</v>
      </c>
      <c r="CI23" s="117">
        <v>0</v>
      </c>
      <c r="CJ23" s="117">
        <v>0</v>
      </c>
      <c r="CK23" s="107"/>
      <c r="CL23" s="117"/>
      <c r="CM23" s="180" t="s">
        <v>80</v>
      </c>
    </row>
    <row r="24" spans="1:91" s="29" customFormat="1" ht="12.75" customHeight="1">
      <c r="A24" s="110"/>
      <c r="B24" s="209"/>
      <c r="C24" s="209"/>
      <c r="D24" s="151"/>
      <c r="E24" s="151"/>
      <c r="F24" s="12"/>
      <c r="G24" s="207" t="s">
        <v>80</v>
      </c>
      <c r="H24" s="125">
        <v>0</v>
      </c>
      <c r="I24" s="110">
        <v>0</v>
      </c>
      <c r="J24" s="108">
        <v>0</v>
      </c>
      <c r="K24" s="109">
        <v>0</v>
      </c>
      <c r="L24" s="110">
        <v>0</v>
      </c>
      <c r="M24" s="108">
        <v>0</v>
      </c>
      <c r="N24" s="108">
        <v>0</v>
      </c>
      <c r="O24" s="108">
        <v>0</v>
      </c>
      <c r="P24" s="109">
        <v>0</v>
      </c>
      <c r="Q24" s="110">
        <v>0</v>
      </c>
      <c r="R24" s="109">
        <v>0</v>
      </c>
      <c r="S24" s="227">
        <v>0</v>
      </c>
      <c r="T24" s="183">
        <v>15000000</v>
      </c>
      <c r="U24" s="106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11">
        <v>0</v>
      </c>
      <c r="AB24" s="106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11">
        <v>0</v>
      </c>
      <c r="AI24" s="106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11">
        <v>0</v>
      </c>
      <c r="AP24" s="112">
        <v>0</v>
      </c>
      <c r="AQ24" s="165"/>
      <c r="AR24" s="166">
        <v>0</v>
      </c>
      <c r="AS24" s="167">
        <v>0</v>
      </c>
      <c r="AT24" s="114"/>
      <c r="AU24" s="114"/>
      <c r="AV24" s="114"/>
      <c r="AW24" s="114"/>
      <c r="AX24" s="114"/>
      <c r="AY24" s="114"/>
      <c r="AZ24" s="114"/>
      <c r="BA24" s="114"/>
      <c r="BB24" s="114"/>
      <c r="BC24" s="115"/>
      <c r="BD24" s="116">
        <v>0</v>
      </c>
      <c r="BE24" s="117"/>
      <c r="BF24" s="118">
        <v>0</v>
      </c>
      <c r="BG24" s="119"/>
      <c r="BH24" s="120"/>
      <c r="BI24" s="120"/>
      <c r="BJ24" s="120"/>
      <c r="BK24" s="120"/>
      <c r="BL24" s="120"/>
      <c r="BM24" s="120"/>
      <c r="BN24" s="120"/>
      <c r="BO24" s="120"/>
      <c r="BP24" s="121"/>
      <c r="BQ24" s="116">
        <v>0</v>
      </c>
      <c r="BR24" s="117">
        <v>0</v>
      </c>
      <c r="BS24" s="122">
        <v>0</v>
      </c>
      <c r="BT24" s="113"/>
      <c r="BU24" s="114"/>
      <c r="BV24" s="114"/>
      <c r="BW24" s="114"/>
      <c r="BX24" s="114"/>
      <c r="BY24" s="114"/>
      <c r="BZ24" s="114"/>
      <c r="CA24" s="114"/>
      <c r="CB24" s="114"/>
      <c r="CC24" s="115"/>
      <c r="CD24" s="116">
        <v>0</v>
      </c>
      <c r="CE24" s="182">
        <v>0.25</v>
      </c>
      <c r="CF24" s="176"/>
      <c r="CG24" s="167">
        <v>0</v>
      </c>
      <c r="CH24" s="177">
        <v>0</v>
      </c>
      <c r="CI24" s="117">
        <v>0</v>
      </c>
      <c r="CJ24" s="117">
        <v>0</v>
      </c>
      <c r="CK24" s="107"/>
      <c r="CL24" s="117"/>
      <c r="CM24" s="180" t="s">
        <v>80</v>
      </c>
    </row>
    <row r="25" spans="1:91" s="29" customFormat="1" ht="12.75" customHeight="1">
      <c r="A25" s="110"/>
      <c r="B25" s="209"/>
      <c r="C25" s="209"/>
      <c r="D25" s="151"/>
      <c r="E25" s="151"/>
      <c r="F25" s="12"/>
      <c r="G25" s="207" t="s">
        <v>80</v>
      </c>
      <c r="H25" s="125">
        <v>0</v>
      </c>
      <c r="I25" s="110">
        <v>0</v>
      </c>
      <c r="J25" s="108">
        <v>0</v>
      </c>
      <c r="K25" s="109">
        <v>0</v>
      </c>
      <c r="L25" s="110">
        <v>0</v>
      </c>
      <c r="M25" s="108">
        <v>0</v>
      </c>
      <c r="N25" s="108">
        <v>0</v>
      </c>
      <c r="O25" s="108">
        <v>0</v>
      </c>
      <c r="P25" s="109">
        <v>0</v>
      </c>
      <c r="Q25" s="110">
        <v>0</v>
      </c>
      <c r="R25" s="109">
        <v>0</v>
      </c>
      <c r="S25" s="227">
        <v>0</v>
      </c>
      <c r="T25" s="183">
        <v>15000000</v>
      </c>
      <c r="U25" s="106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11">
        <v>0</v>
      </c>
      <c r="AB25" s="106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11">
        <v>0</v>
      </c>
      <c r="AI25" s="106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11">
        <v>0</v>
      </c>
      <c r="AP25" s="112">
        <v>0</v>
      </c>
      <c r="AQ25" s="165"/>
      <c r="AR25" s="166">
        <v>0</v>
      </c>
      <c r="AS25" s="167">
        <v>0</v>
      </c>
      <c r="AT25" s="114"/>
      <c r="AU25" s="114"/>
      <c r="AV25" s="114"/>
      <c r="AW25" s="114"/>
      <c r="AX25" s="114"/>
      <c r="AY25" s="114"/>
      <c r="AZ25" s="114"/>
      <c r="BA25" s="114"/>
      <c r="BB25" s="114"/>
      <c r="BC25" s="115"/>
      <c r="BD25" s="116">
        <v>0</v>
      </c>
      <c r="BE25" s="117"/>
      <c r="BF25" s="118">
        <v>0</v>
      </c>
      <c r="BG25" s="119"/>
      <c r="BH25" s="120"/>
      <c r="BI25" s="120"/>
      <c r="BJ25" s="120"/>
      <c r="BK25" s="120"/>
      <c r="BL25" s="120"/>
      <c r="BM25" s="120"/>
      <c r="BN25" s="120"/>
      <c r="BO25" s="120"/>
      <c r="BP25" s="121"/>
      <c r="BQ25" s="116">
        <v>0</v>
      </c>
      <c r="BR25" s="117">
        <v>0</v>
      </c>
      <c r="BS25" s="122">
        <v>0</v>
      </c>
      <c r="BT25" s="113"/>
      <c r="BU25" s="114"/>
      <c r="BV25" s="114"/>
      <c r="BW25" s="114"/>
      <c r="BX25" s="114"/>
      <c r="BY25" s="114"/>
      <c r="BZ25" s="114"/>
      <c r="CA25" s="114"/>
      <c r="CB25" s="114"/>
      <c r="CC25" s="115"/>
      <c r="CD25" s="116">
        <v>0</v>
      </c>
      <c r="CE25" s="182">
        <v>0.25</v>
      </c>
      <c r="CF25" s="176"/>
      <c r="CG25" s="167">
        <v>0</v>
      </c>
      <c r="CH25" s="177">
        <v>0</v>
      </c>
      <c r="CI25" s="117">
        <v>0</v>
      </c>
      <c r="CJ25" s="117">
        <v>0</v>
      </c>
      <c r="CK25" s="107"/>
      <c r="CL25" s="117"/>
      <c r="CM25" s="180" t="s">
        <v>80</v>
      </c>
    </row>
    <row r="26" spans="1:91" s="29" customFormat="1" ht="12.75" customHeight="1">
      <c r="A26" s="110"/>
      <c r="B26" s="209"/>
      <c r="C26" s="209"/>
      <c r="D26" s="151"/>
      <c r="E26" s="151"/>
      <c r="F26" s="12"/>
      <c r="G26" s="207" t="s">
        <v>80</v>
      </c>
      <c r="H26" s="125">
        <v>0</v>
      </c>
      <c r="I26" s="110">
        <v>0</v>
      </c>
      <c r="J26" s="108">
        <v>0</v>
      </c>
      <c r="K26" s="109">
        <v>0</v>
      </c>
      <c r="L26" s="110">
        <v>0</v>
      </c>
      <c r="M26" s="108">
        <v>0</v>
      </c>
      <c r="N26" s="108">
        <v>0</v>
      </c>
      <c r="O26" s="108">
        <v>0</v>
      </c>
      <c r="P26" s="109">
        <v>0</v>
      </c>
      <c r="Q26" s="110">
        <v>0</v>
      </c>
      <c r="R26" s="109">
        <v>0</v>
      </c>
      <c r="S26" s="227">
        <v>0</v>
      </c>
      <c r="T26" s="183">
        <v>15000000</v>
      </c>
      <c r="U26" s="106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11">
        <v>0</v>
      </c>
      <c r="AB26" s="106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11">
        <v>0</v>
      </c>
      <c r="AI26" s="106">
        <v>0</v>
      </c>
      <c r="AJ26" s="108">
        <v>0</v>
      </c>
      <c r="AK26" s="108">
        <v>0</v>
      </c>
      <c r="AL26" s="108">
        <v>0</v>
      </c>
      <c r="AM26" s="108">
        <v>0</v>
      </c>
      <c r="AN26" s="108">
        <v>0</v>
      </c>
      <c r="AO26" s="111">
        <v>0</v>
      </c>
      <c r="AP26" s="112">
        <v>0</v>
      </c>
      <c r="AQ26" s="165"/>
      <c r="AR26" s="166">
        <v>0</v>
      </c>
      <c r="AS26" s="167">
        <v>0</v>
      </c>
      <c r="AT26" s="114"/>
      <c r="AU26" s="114"/>
      <c r="AV26" s="114"/>
      <c r="AW26" s="114"/>
      <c r="AX26" s="114"/>
      <c r="AY26" s="114"/>
      <c r="AZ26" s="114"/>
      <c r="BA26" s="114"/>
      <c r="BB26" s="114"/>
      <c r="BC26" s="115"/>
      <c r="BD26" s="116">
        <v>0</v>
      </c>
      <c r="BE26" s="117"/>
      <c r="BF26" s="118">
        <v>0</v>
      </c>
      <c r="BG26" s="119"/>
      <c r="BH26" s="120"/>
      <c r="BI26" s="120"/>
      <c r="BJ26" s="120"/>
      <c r="BK26" s="120"/>
      <c r="BL26" s="120"/>
      <c r="BM26" s="120"/>
      <c r="BN26" s="120"/>
      <c r="BO26" s="120"/>
      <c r="BP26" s="121"/>
      <c r="BQ26" s="116">
        <v>0</v>
      </c>
      <c r="BR26" s="117">
        <v>0</v>
      </c>
      <c r="BS26" s="122">
        <v>0</v>
      </c>
      <c r="BT26" s="113"/>
      <c r="BU26" s="114"/>
      <c r="BV26" s="114"/>
      <c r="BW26" s="114"/>
      <c r="BX26" s="114"/>
      <c r="BY26" s="114"/>
      <c r="BZ26" s="114"/>
      <c r="CA26" s="114"/>
      <c r="CB26" s="114"/>
      <c r="CC26" s="115"/>
      <c r="CD26" s="116">
        <v>0</v>
      </c>
      <c r="CE26" s="182">
        <v>0.25</v>
      </c>
      <c r="CF26" s="176"/>
      <c r="CG26" s="167">
        <v>0</v>
      </c>
      <c r="CH26" s="177">
        <v>0</v>
      </c>
      <c r="CI26" s="117">
        <v>0</v>
      </c>
      <c r="CJ26" s="117">
        <v>0</v>
      </c>
      <c r="CK26" s="107"/>
      <c r="CL26" s="117"/>
      <c r="CM26" s="180" t="s">
        <v>80</v>
      </c>
    </row>
    <row r="27" spans="1:91" s="29" customFormat="1" ht="12.75" customHeight="1">
      <c r="A27" s="110"/>
      <c r="B27" s="209"/>
      <c r="C27" s="209"/>
      <c r="D27" s="151"/>
      <c r="E27" s="151"/>
      <c r="F27" s="12"/>
      <c r="G27" s="207" t="s">
        <v>80</v>
      </c>
      <c r="H27" s="125">
        <v>0</v>
      </c>
      <c r="I27" s="110">
        <v>0</v>
      </c>
      <c r="J27" s="108">
        <v>0</v>
      </c>
      <c r="K27" s="109">
        <v>0</v>
      </c>
      <c r="L27" s="110">
        <v>0</v>
      </c>
      <c r="M27" s="108">
        <v>0</v>
      </c>
      <c r="N27" s="108">
        <v>0</v>
      </c>
      <c r="O27" s="108">
        <v>0</v>
      </c>
      <c r="P27" s="109">
        <v>0</v>
      </c>
      <c r="Q27" s="110">
        <v>0</v>
      </c>
      <c r="R27" s="109">
        <v>0</v>
      </c>
      <c r="S27" s="227">
        <v>0</v>
      </c>
      <c r="T27" s="183">
        <v>15000000</v>
      </c>
      <c r="U27" s="106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11">
        <v>0</v>
      </c>
      <c r="AB27" s="106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11">
        <v>0</v>
      </c>
      <c r="AI27" s="106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11">
        <v>0</v>
      </c>
      <c r="AP27" s="112">
        <v>0</v>
      </c>
      <c r="AQ27" s="165"/>
      <c r="AR27" s="166">
        <v>0</v>
      </c>
      <c r="AS27" s="167">
        <v>0</v>
      </c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>
        <v>0</v>
      </c>
      <c r="BE27" s="117"/>
      <c r="BF27" s="118">
        <v>0</v>
      </c>
      <c r="BG27" s="119"/>
      <c r="BH27" s="120"/>
      <c r="BI27" s="120"/>
      <c r="BJ27" s="120"/>
      <c r="BK27" s="120"/>
      <c r="BL27" s="120"/>
      <c r="BM27" s="120"/>
      <c r="BN27" s="120"/>
      <c r="BO27" s="120"/>
      <c r="BP27" s="121"/>
      <c r="BQ27" s="116">
        <v>0</v>
      </c>
      <c r="BR27" s="117">
        <v>0</v>
      </c>
      <c r="BS27" s="122">
        <v>0</v>
      </c>
      <c r="BT27" s="113"/>
      <c r="BU27" s="114"/>
      <c r="BV27" s="114"/>
      <c r="BW27" s="114"/>
      <c r="BX27" s="114"/>
      <c r="BY27" s="114"/>
      <c r="BZ27" s="114"/>
      <c r="CA27" s="114"/>
      <c r="CB27" s="114"/>
      <c r="CC27" s="115"/>
      <c r="CD27" s="116">
        <v>0</v>
      </c>
      <c r="CE27" s="182">
        <v>0.25</v>
      </c>
      <c r="CF27" s="176"/>
      <c r="CG27" s="167">
        <v>0</v>
      </c>
      <c r="CH27" s="177">
        <v>0</v>
      </c>
      <c r="CI27" s="117">
        <v>0</v>
      </c>
      <c r="CJ27" s="117">
        <v>0</v>
      </c>
      <c r="CK27" s="107"/>
      <c r="CL27" s="117"/>
      <c r="CM27" s="180" t="s">
        <v>80</v>
      </c>
    </row>
    <row r="28" spans="1:91" s="29" customFormat="1" ht="12.75" customHeight="1">
      <c r="A28" s="110"/>
      <c r="B28" s="209"/>
      <c r="C28" s="209"/>
      <c r="D28" s="151"/>
      <c r="E28" s="151"/>
      <c r="F28" s="12"/>
      <c r="G28" s="207" t="s">
        <v>80</v>
      </c>
      <c r="H28" s="125">
        <v>0</v>
      </c>
      <c r="I28" s="110">
        <v>0</v>
      </c>
      <c r="J28" s="108">
        <v>0</v>
      </c>
      <c r="K28" s="109">
        <v>0</v>
      </c>
      <c r="L28" s="110">
        <v>0</v>
      </c>
      <c r="M28" s="108">
        <v>0</v>
      </c>
      <c r="N28" s="108">
        <v>0</v>
      </c>
      <c r="O28" s="108">
        <v>0</v>
      </c>
      <c r="P28" s="109">
        <v>0</v>
      </c>
      <c r="Q28" s="110">
        <v>0</v>
      </c>
      <c r="R28" s="109">
        <v>0</v>
      </c>
      <c r="S28" s="227">
        <v>0</v>
      </c>
      <c r="T28" s="183">
        <v>15000000</v>
      </c>
      <c r="U28" s="106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11">
        <v>0</v>
      </c>
      <c r="AB28" s="106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11">
        <v>0</v>
      </c>
      <c r="AI28" s="106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11">
        <v>0</v>
      </c>
      <c r="AP28" s="112">
        <v>0</v>
      </c>
      <c r="AQ28" s="165"/>
      <c r="AR28" s="166">
        <v>0</v>
      </c>
      <c r="AS28" s="167">
        <v>0</v>
      </c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6">
        <v>0</v>
      </c>
      <c r="BE28" s="117"/>
      <c r="BF28" s="118">
        <v>0</v>
      </c>
      <c r="BG28" s="119"/>
      <c r="BH28" s="120"/>
      <c r="BI28" s="120"/>
      <c r="BJ28" s="120"/>
      <c r="BK28" s="120"/>
      <c r="BL28" s="120"/>
      <c r="BM28" s="120"/>
      <c r="BN28" s="120"/>
      <c r="BO28" s="120"/>
      <c r="BP28" s="121"/>
      <c r="BQ28" s="116">
        <v>0</v>
      </c>
      <c r="BR28" s="117">
        <v>0</v>
      </c>
      <c r="BS28" s="122">
        <v>0</v>
      </c>
      <c r="BT28" s="113"/>
      <c r="BU28" s="114"/>
      <c r="BV28" s="114"/>
      <c r="BW28" s="114"/>
      <c r="BX28" s="114"/>
      <c r="BY28" s="114"/>
      <c r="BZ28" s="114"/>
      <c r="CA28" s="114"/>
      <c r="CB28" s="114"/>
      <c r="CC28" s="115"/>
      <c r="CD28" s="116">
        <v>0</v>
      </c>
      <c r="CE28" s="182">
        <v>0.25</v>
      </c>
      <c r="CF28" s="176"/>
      <c r="CG28" s="167">
        <v>0</v>
      </c>
      <c r="CH28" s="177">
        <v>0</v>
      </c>
      <c r="CI28" s="117">
        <v>0</v>
      </c>
      <c r="CJ28" s="117">
        <v>0</v>
      </c>
      <c r="CK28" s="107"/>
      <c r="CL28" s="117"/>
      <c r="CM28" s="180" t="s">
        <v>80</v>
      </c>
    </row>
    <row r="29" spans="1:91" s="29" customFormat="1" ht="12.75" customHeight="1">
      <c r="A29" s="110"/>
      <c r="B29" s="209"/>
      <c r="C29" s="209"/>
      <c r="D29" s="151"/>
      <c r="E29" s="151"/>
      <c r="F29" s="12"/>
      <c r="G29" s="207" t="s">
        <v>80</v>
      </c>
      <c r="H29" s="125">
        <v>0</v>
      </c>
      <c r="I29" s="110">
        <v>0</v>
      </c>
      <c r="J29" s="108">
        <v>0</v>
      </c>
      <c r="K29" s="109">
        <v>0</v>
      </c>
      <c r="L29" s="110">
        <v>0</v>
      </c>
      <c r="M29" s="108">
        <v>0</v>
      </c>
      <c r="N29" s="108">
        <v>0</v>
      </c>
      <c r="O29" s="108">
        <v>0</v>
      </c>
      <c r="P29" s="109">
        <v>0</v>
      </c>
      <c r="Q29" s="110">
        <v>0</v>
      </c>
      <c r="R29" s="109">
        <v>0</v>
      </c>
      <c r="S29" s="227">
        <v>0</v>
      </c>
      <c r="T29" s="183">
        <v>15000000</v>
      </c>
      <c r="U29" s="106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11">
        <v>0</v>
      </c>
      <c r="AB29" s="106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11">
        <v>0</v>
      </c>
      <c r="AI29" s="106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11">
        <v>0</v>
      </c>
      <c r="AP29" s="112">
        <v>0</v>
      </c>
      <c r="AQ29" s="165"/>
      <c r="AR29" s="166">
        <v>0</v>
      </c>
      <c r="AS29" s="167">
        <v>0</v>
      </c>
      <c r="AT29" s="114"/>
      <c r="AU29" s="114"/>
      <c r="AV29" s="114"/>
      <c r="AW29" s="114"/>
      <c r="AX29" s="114"/>
      <c r="AY29" s="114"/>
      <c r="AZ29" s="114"/>
      <c r="BA29" s="114"/>
      <c r="BB29" s="114"/>
      <c r="BC29" s="115"/>
      <c r="BD29" s="116">
        <v>0</v>
      </c>
      <c r="BE29" s="117"/>
      <c r="BF29" s="118">
        <v>0</v>
      </c>
      <c r="BG29" s="119"/>
      <c r="BH29" s="120"/>
      <c r="BI29" s="120"/>
      <c r="BJ29" s="120"/>
      <c r="BK29" s="120"/>
      <c r="BL29" s="120"/>
      <c r="BM29" s="120"/>
      <c r="BN29" s="120"/>
      <c r="BO29" s="120"/>
      <c r="BP29" s="121"/>
      <c r="BQ29" s="116">
        <v>0</v>
      </c>
      <c r="BR29" s="117">
        <v>0</v>
      </c>
      <c r="BS29" s="122">
        <v>0</v>
      </c>
      <c r="BT29" s="113"/>
      <c r="BU29" s="114"/>
      <c r="BV29" s="114"/>
      <c r="BW29" s="114"/>
      <c r="BX29" s="114"/>
      <c r="BY29" s="114"/>
      <c r="BZ29" s="114"/>
      <c r="CA29" s="114"/>
      <c r="CB29" s="114"/>
      <c r="CC29" s="115"/>
      <c r="CD29" s="116">
        <v>0</v>
      </c>
      <c r="CE29" s="182">
        <v>0.25</v>
      </c>
      <c r="CF29" s="176"/>
      <c r="CG29" s="167">
        <v>0</v>
      </c>
      <c r="CH29" s="177">
        <v>0</v>
      </c>
      <c r="CI29" s="117">
        <v>0</v>
      </c>
      <c r="CJ29" s="117">
        <v>0</v>
      </c>
      <c r="CK29" s="107"/>
      <c r="CL29" s="117"/>
      <c r="CM29" s="180" t="s">
        <v>80</v>
      </c>
    </row>
    <row r="30" spans="1:91" s="29" customFormat="1" ht="12.75" customHeight="1">
      <c r="A30" s="110"/>
      <c r="B30" s="209"/>
      <c r="C30" s="209"/>
      <c r="D30" s="151"/>
      <c r="E30" s="151"/>
      <c r="F30" s="12"/>
      <c r="G30" s="207" t="s">
        <v>80</v>
      </c>
      <c r="H30" s="125">
        <v>0</v>
      </c>
      <c r="I30" s="110">
        <v>0</v>
      </c>
      <c r="J30" s="108">
        <v>0</v>
      </c>
      <c r="K30" s="109">
        <v>0</v>
      </c>
      <c r="L30" s="110">
        <v>0</v>
      </c>
      <c r="M30" s="108">
        <v>0</v>
      </c>
      <c r="N30" s="108">
        <v>0</v>
      </c>
      <c r="O30" s="108">
        <v>0</v>
      </c>
      <c r="P30" s="109">
        <v>0</v>
      </c>
      <c r="Q30" s="110">
        <v>0</v>
      </c>
      <c r="R30" s="109">
        <v>0</v>
      </c>
      <c r="S30" s="227">
        <v>0</v>
      </c>
      <c r="T30" s="183">
        <v>15000000</v>
      </c>
      <c r="U30" s="106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11">
        <v>0</v>
      </c>
      <c r="AB30" s="106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11">
        <v>0</v>
      </c>
      <c r="AI30" s="106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11">
        <v>0</v>
      </c>
      <c r="AP30" s="112">
        <v>0</v>
      </c>
      <c r="AQ30" s="165"/>
      <c r="AR30" s="166">
        <v>0</v>
      </c>
      <c r="AS30" s="167">
        <v>0</v>
      </c>
      <c r="AT30" s="114"/>
      <c r="AU30" s="114"/>
      <c r="AV30" s="114"/>
      <c r="AW30" s="114"/>
      <c r="AX30" s="114"/>
      <c r="AY30" s="114"/>
      <c r="AZ30" s="114"/>
      <c r="BA30" s="114"/>
      <c r="BB30" s="114"/>
      <c r="BC30" s="115"/>
      <c r="BD30" s="116">
        <v>0</v>
      </c>
      <c r="BE30" s="117"/>
      <c r="BF30" s="118">
        <v>0</v>
      </c>
      <c r="BG30" s="119"/>
      <c r="BH30" s="120"/>
      <c r="BI30" s="120"/>
      <c r="BJ30" s="120"/>
      <c r="BK30" s="120"/>
      <c r="BL30" s="120"/>
      <c r="BM30" s="120"/>
      <c r="BN30" s="120"/>
      <c r="BO30" s="120"/>
      <c r="BP30" s="121"/>
      <c r="BQ30" s="116">
        <v>0</v>
      </c>
      <c r="BR30" s="117">
        <v>0</v>
      </c>
      <c r="BS30" s="122">
        <v>0</v>
      </c>
      <c r="BT30" s="113"/>
      <c r="BU30" s="114"/>
      <c r="BV30" s="114"/>
      <c r="BW30" s="114"/>
      <c r="BX30" s="114"/>
      <c r="BY30" s="114"/>
      <c r="BZ30" s="114"/>
      <c r="CA30" s="114"/>
      <c r="CB30" s="114"/>
      <c r="CC30" s="115"/>
      <c r="CD30" s="116">
        <v>0</v>
      </c>
      <c r="CE30" s="182">
        <v>0.25</v>
      </c>
      <c r="CF30" s="176"/>
      <c r="CG30" s="167">
        <v>0</v>
      </c>
      <c r="CH30" s="177">
        <v>0</v>
      </c>
      <c r="CI30" s="117">
        <v>0</v>
      </c>
      <c r="CJ30" s="117">
        <v>0</v>
      </c>
      <c r="CK30" s="107"/>
      <c r="CL30" s="117"/>
      <c r="CM30" s="180" t="s">
        <v>80</v>
      </c>
    </row>
    <row r="31" spans="1:91" s="29" customFormat="1" ht="12.75" customHeight="1">
      <c r="A31" s="110"/>
      <c r="B31" s="209"/>
      <c r="C31" s="209"/>
      <c r="D31" s="151"/>
      <c r="E31" s="151"/>
      <c r="F31" s="12"/>
      <c r="G31" s="207" t="s">
        <v>80</v>
      </c>
      <c r="H31" s="125">
        <v>0</v>
      </c>
      <c r="I31" s="110">
        <v>0</v>
      </c>
      <c r="J31" s="108">
        <v>0</v>
      </c>
      <c r="K31" s="109">
        <v>0</v>
      </c>
      <c r="L31" s="110">
        <v>0</v>
      </c>
      <c r="M31" s="108">
        <v>0</v>
      </c>
      <c r="N31" s="108">
        <v>0</v>
      </c>
      <c r="O31" s="108">
        <v>0</v>
      </c>
      <c r="P31" s="109">
        <v>0</v>
      </c>
      <c r="Q31" s="110">
        <v>0</v>
      </c>
      <c r="R31" s="109">
        <v>0</v>
      </c>
      <c r="S31" s="227">
        <v>0</v>
      </c>
      <c r="T31" s="183">
        <v>15000000</v>
      </c>
      <c r="U31" s="106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11">
        <v>0</v>
      </c>
      <c r="AB31" s="106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111">
        <v>0</v>
      </c>
      <c r="AI31" s="106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11">
        <v>0</v>
      </c>
      <c r="AP31" s="112">
        <v>0</v>
      </c>
      <c r="AQ31" s="165"/>
      <c r="AR31" s="166">
        <v>0</v>
      </c>
      <c r="AS31" s="167">
        <v>0</v>
      </c>
      <c r="AT31" s="114"/>
      <c r="AU31" s="114"/>
      <c r="AV31" s="114"/>
      <c r="AW31" s="114"/>
      <c r="AX31" s="114"/>
      <c r="AY31" s="114"/>
      <c r="AZ31" s="114"/>
      <c r="BA31" s="114"/>
      <c r="BB31" s="114"/>
      <c r="BC31" s="115"/>
      <c r="BD31" s="116">
        <v>0</v>
      </c>
      <c r="BE31" s="117"/>
      <c r="BF31" s="118">
        <v>0</v>
      </c>
      <c r="BG31" s="119"/>
      <c r="BH31" s="120"/>
      <c r="BI31" s="120"/>
      <c r="BJ31" s="120"/>
      <c r="BK31" s="120"/>
      <c r="BL31" s="120"/>
      <c r="BM31" s="120"/>
      <c r="BN31" s="120"/>
      <c r="BO31" s="120"/>
      <c r="BP31" s="121"/>
      <c r="BQ31" s="116">
        <v>0</v>
      </c>
      <c r="BR31" s="117">
        <v>0</v>
      </c>
      <c r="BS31" s="122">
        <v>0</v>
      </c>
      <c r="BT31" s="113"/>
      <c r="BU31" s="114"/>
      <c r="BV31" s="114"/>
      <c r="BW31" s="114"/>
      <c r="BX31" s="114"/>
      <c r="BY31" s="114"/>
      <c r="BZ31" s="114"/>
      <c r="CA31" s="114"/>
      <c r="CB31" s="114"/>
      <c r="CC31" s="115"/>
      <c r="CD31" s="116">
        <v>0</v>
      </c>
      <c r="CE31" s="182">
        <v>0.25</v>
      </c>
      <c r="CF31" s="176"/>
      <c r="CG31" s="167">
        <v>0</v>
      </c>
      <c r="CH31" s="177">
        <v>0</v>
      </c>
      <c r="CI31" s="117">
        <v>0</v>
      </c>
      <c r="CJ31" s="117">
        <v>0</v>
      </c>
      <c r="CK31" s="107"/>
      <c r="CL31" s="117"/>
      <c r="CM31" s="180" t="s">
        <v>80</v>
      </c>
    </row>
    <row r="32" spans="1:91" s="29" customFormat="1" ht="12.75" customHeight="1">
      <c r="A32" s="110"/>
      <c r="B32" s="209"/>
      <c r="C32" s="209"/>
      <c r="D32" s="151"/>
      <c r="E32" s="151"/>
      <c r="F32" s="12"/>
      <c r="G32" s="207" t="s">
        <v>80</v>
      </c>
      <c r="H32" s="125">
        <v>0</v>
      </c>
      <c r="I32" s="110">
        <v>0</v>
      </c>
      <c r="J32" s="108">
        <v>0</v>
      </c>
      <c r="K32" s="109">
        <v>0</v>
      </c>
      <c r="L32" s="110">
        <v>0</v>
      </c>
      <c r="M32" s="108">
        <v>0</v>
      </c>
      <c r="N32" s="108">
        <v>0</v>
      </c>
      <c r="O32" s="108">
        <v>0</v>
      </c>
      <c r="P32" s="109">
        <v>0</v>
      </c>
      <c r="Q32" s="110">
        <v>0</v>
      </c>
      <c r="R32" s="109">
        <v>0</v>
      </c>
      <c r="S32" s="227">
        <v>0</v>
      </c>
      <c r="T32" s="183">
        <v>15000000</v>
      </c>
      <c r="U32" s="106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11">
        <v>0</v>
      </c>
      <c r="AB32" s="106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11">
        <v>0</v>
      </c>
      <c r="AI32" s="106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111">
        <v>0</v>
      </c>
      <c r="AP32" s="112">
        <v>0</v>
      </c>
      <c r="AQ32" s="165"/>
      <c r="AR32" s="166">
        <v>0</v>
      </c>
      <c r="AS32" s="167">
        <v>0</v>
      </c>
      <c r="AT32" s="114"/>
      <c r="AU32" s="114"/>
      <c r="AV32" s="114"/>
      <c r="AW32" s="114"/>
      <c r="AX32" s="114"/>
      <c r="AY32" s="114"/>
      <c r="AZ32" s="114"/>
      <c r="BA32" s="114"/>
      <c r="BB32" s="114"/>
      <c r="BC32" s="115"/>
      <c r="BD32" s="116">
        <v>0</v>
      </c>
      <c r="BE32" s="117"/>
      <c r="BF32" s="118">
        <v>0</v>
      </c>
      <c r="BG32" s="119"/>
      <c r="BH32" s="120"/>
      <c r="BI32" s="120"/>
      <c r="BJ32" s="120"/>
      <c r="BK32" s="120"/>
      <c r="BL32" s="120"/>
      <c r="BM32" s="120"/>
      <c r="BN32" s="120"/>
      <c r="BO32" s="120"/>
      <c r="BP32" s="121"/>
      <c r="BQ32" s="116">
        <v>0</v>
      </c>
      <c r="BR32" s="117">
        <v>0</v>
      </c>
      <c r="BS32" s="122">
        <v>0</v>
      </c>
      <c r="BT32" s="113"/>
      <c r="BU32" s="114"/>
      <c r="BV32" s="114"/>
      <c r="BW32" s="114"/>
      <c r="BX32" s="114"/>
      <c r="BY32" s="114"/>
      <c r="BZ32" s="114"/>
      <c r="CA32" s="114"/>
      <c r="CB32" s="114"/>
      <c r="CC32" s="115"/>
      <c r="CD32" s="116">
        <v>0</v>
      </c>
      <c r="CE32" s="182">
        <v>0.25</v>
      </c>
      <c r="CF32" s="176"/>
      <c r="CG32" s="167">
        <v>0</v>
      </c>
      <c r="CH32" s="177">
        <v>0</v>
      </c>
      <c r="CI32" s="117">
        <v>0</v>
      </c>
      <c r="CJ32" s="117">
        <v>0</v>
      </c>
      <c r="CK32" s="107"/>
      <c r="CL32" s="117"/>
      <c r="CM32" s="180" t="s">
        <v>80</v>
      </c>
    </row>
    <row r="33" spans="1:91" s="29" customFormat="1" ht="12.75" customHeight="1">
      <c r="A33" s="110"/>
      <c r="B33" s="209"/>
      <c r="C33" s="209"/>
      <c r="D33" s="151"/>
      <c r="E33" s="151"/>
      <c r="F33" s="12"/>
      <c r="G33" s="207" t="s">
        <v>80</v>
      </c>
      <c r="H33" s="125">
        <v>0</v>
      </c>
      <c r="I33" s="110">
        <v>0</v>
      </c>
      <c r="J33" s="108">
        <v>0</v>
      </c>
      <c r="K33" s="109">
        <v>0</v>
      </c>
      <c r="L33" s="110">
        <v>0</v>
      </c>
      <c r="M33" s="108">
        <v>0</v>
      </c>
      <c r="N33" s="108">
        <v>0</v>
      </c>
      <c r="O33" s="108">
        <v>0</v>
      </c>
      <c r="P33" s="109">
        <v>0</v>
      </c>
      <c r="Q33" s="110">
        <v>0</v>
      </c>
      <c r="R33" s="109">
        <v>0</v>
      </c>
      <c r="S33" s="227">
        <v>0</v>
      </c>
      <c r="T33" s="183">
        <v>15000000</v>
      </c>
      <c r="U33" s="106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11">
        <v>0</v>
      </c>
      <c r="AB33" s="106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11">
        <v>0</v>
      </c>
      <c r="AI33" s="106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11">
        <v>0</v>
      </c>
      <c r="AP33" s="112">
        <v>0</v>
      </c>
      <c r="AQ33" s="165"/>
      <c r="AR33" s="166">
        <v>0</v>
      </c>
      <c r="AS33" s="167">
        <v>0</v>
      </c>
      <c r="AT33" s="114"/>
      <c r="AU33" s="114"/>
      <c r="AV33" s="114"/>
      <c r="AW33" s="114"/>
      <c r="AX33" s="114"/>
      <c r="AY33" s="114"/>
      <c r="AZ33" s="114"/>
      <c r="BA33" s="114"/>
      <c r="BB33" s="114"/>
      <c r="BC33" s="115"/>
      <c r="BD33" s="116">
        <v>0</v>
      </c>
      <c r="BE33" s="117"/>
      <c r="BF33" s="118">
        <v>0</v>
      </c>
      <c r="BG33" s="119"/>
      <c r="BH33" s="120"/>
      <c r="BI33" s="120"/>
      <c r="BJ33" s="120"/>
      <c r="BK33" s="120"/>
      <c r="BL33" s="120"/>
      <c r="BM33" s="120"/>
      <c r="BN33" s="120"/>
      <c r="BO33" s="120"/>
      <c r="BP33" s="121"/>
      <c r="BQ33" s="116">
        <v>0</v>
      </c>
      <c r="BR33" s="117">
        <v>0</v>
      </c>
      <c r="BS33" s="122">
        <v>0</v>
      </c>
      <c r="BT33" s="113"/>
      <c r="BU33" s="114"/>
      <c r="BV33" s="114"/>
      <c r="BW33" s="114"/>
      <c r="BX33" s="114"/>
      <c r="BY33" s="114"/>
      <c r="BZ33" s="114"/>
      <c r="CA33" s="114"/>
      <c r="CB33" s="114"/>
      <c r="CC33" s="115"/>
      <c r="CD33" s="116">
        <v>0</v>
      </c>
      <c r="CE33" s="182">
        <v>0.25</v>
      </c>
      <c r="CF33" s="176"/>
      <c r="CG33" s="167">
        <v>0</v>
      </c>
      <c r="CH33" s="177">
        <v>0</v>
      </c>
      <c r="CI33" s="117">
        <v>0</v>
      </c>
      <c r="CJ33" s="117">
        <v>0</v>
      </c>
      <c r="CK33" s="107"/>
      <c r="CL33" s="117"/>
      <c r="CM33" s="180" t="s">
        <v>80</v>
      </c>
    </row>
    <row r="34" spans="1:91" s="29" customFormat="1" ht="12.75" customHeight="1">
      <c r="A34" s="110"/>
      <c r="B34" s="209"/>
      <c r="C34" s="209"/>
      <c r="D34" s="151"/>
      <c r="E34" s="151"/>
      <c r="F34" s="12"/>
      <c r="G34" s="207" t="s">
        <v>80</v>
      </c>
      <c r="H34" s="125">
        <v>0</v>
      </c>
      <c r="I34" s="110">
        <v>0</v>
      </c>
      <c r="J34" s="108">
        <v>0</v>
      </c>
      <c r="K34" s="109">
        <v>0</v>
      </c>
      <c r="L34" s="110">
        <v>0</v>
      </c>
      <c r="M34" s="108">
        <v>0</v>
      </c>
      <c r="N34" s="108">
        <v>0</v>
      </c>
      <c r="O34" s="108">
        <v>0</v>
      </c>
      <c r="P34" s="109">
        <v>0</v>
      </c>
      <c r="Q34" s="110">
        <v>0</v>
      </c>
      <c r="R34" s="109">
        <v>0</v>
      </c>
      <c r="S34" s="227">
        <v>0</v>
      </c>
      <c r="T34" s="183">
        <v>15000000</v>
      </c>
      <c r="U34" s="106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11">
        <v>0</v>
      </c>
      <c r="AB34" s="106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11">
        <v>0</v>
      </c>
      <c r="AI34" s="106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11">
        <v>0</v>
      </c>
      <c r="AP34" s="112">
        <v>0</v>
      </c>
      <c r="AQ34" s="165"/>
      <c r="AR34" s="166">
        <v>0</v>
      </c>
      <c r="AS34" s="167">
        <v>0</v>
      </c>
      <c r="AT34" s="114"/>
      <c r="AU34" s="114"/>
      <c r="AV34" s="114"/>
      <c r="AW34" s="114"/>
      <c r="AX34" s="114"/>
      <c r="AY34" s="114"/>
      <c r="AZ34" s="114"/>
      <c r="BA34" s="114"/>
      <c r="BB34" s="114"/>
      <c r="BC34" s="115"/>
      <c r="BD34" s="116">
        <v>0</v>
      </c>
      <c r="BE34" s="117"/>
      <c r="BF34" s="118">
        <v>0</v>
      </c>
      <c r="BG34" s="119"/>
      <c r="BH34" s="120"/>
      <c r="BI34" s="120"/>
      <c r="BJ34" s="120"/>
      <c r="BK34" s="120"/>
      <c r="BL34" s="120"/>
      <c r="BM34" s="120"/>
      <c r="BN34" s="120"/>
      <c r="BO34" s="120"/>
      <c r="BP34" s="121"/>
      <c r="BQ34" s="116">
        <v>0</v>
      </c>
      <c r="BR34" s="117">
        <v>0</v>
      </c>
      <c r="BS34" s="122">
        <v>0</v>
      </c>
      <c r="BT34" s="113"/>
      <c r="BU34" s="114"/>
      <c r="BV34" s="114"/>
      <c r="BW34" s="114"/>
      <c r="BX34" s="114"/>
      <c r="BY34" s="114"/>
      <c r="BZ34" s="114"/>
      <c r="CA34" s="114"/>
      <c r="CB34" s="114"/>
      <c r="CC34" s="115"/>
      <c r="CD34" s="116">
        <v>0</v>
      </c>
      <c r="CE34" s="182">
        <v>0.25</v>
      </c>
      <c r="CF34" s="176"/>
      <c r="CG34" s="167">
        <v>0</v>
      </c>
      <c r="CH34" s="177">
        <v>0</v>
      </c>
      <c r="CI34" s="117">
        <v>0</v>
      </c>
      <c r="CJ34" s="117">
        <v>0</v>
      </c>
      <c r="CK34" s="107"/>
      <c r="CL34" s="117"/>
      <c r="CM34" s="180" t="s">
        <v>80</v>
      </c>
    </row>
    <row r="35" spans="1:91" s="29" customFormat="1" ht="12.75" customHeight="1">
      <c r="A35" s="110"/>
      <c r="B35" s="209"/>
      <c r="C35" s="209"/>
      <c r="D35" s="151"/>
      <c r="E35" s="151"/>
      <c r="F35" s="12"/>
      <c r="G35" s="207" t="s">
        <v>80</v>
      </c>
      <c r="H35" s="125">
        <v>0</v>
      </c>
      <c r="I35" s="110">
        <v>0</v>
      </c>
      <c r="J35" s="108">
        <v>0</v>
      </c>
      <c r="K35" s="109">
        <v>0</v>
      </c>
      <c r="L35" s="110">
        <v>0</v>
      </c>
      <c r="M35" s="108">
        <v>0</v>
      </c>
      <c r="N35" s="108">
        <v>0</v>
      </c>
      <c r="O35" s="108">
        <v>0</v>
      </c>
      <c r="P35" s="109">
        <v>0</v>
      </c>
      <c r="Q35" s="110">
        <v>0</v>
      </c>
      <c r="R35" s="109">
        <v>0</v>
      </c>
      <c r="S35" s="227">
        <v>0</v>
      </c>
      <c r="T35" s="183">
        <v>15000000</v>
      </c>
      <c r="U35" s="106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11">
        <v>0</v>
      </c>
      <c r="AB35" s="106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11">
        <v>0</v>
      </c>
      <c r="AI35" s="106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11">
        <v>0</v>
      </c>
      <c r="AP35" s="112">
        <v>0</v>
      </c>
      <c r="AQ35" s="165"/>
      <c r="AR35" s="166">
        <v>0</v>
      </c>
      <c r="AS35" s="167">
        <v>0</v>
      </c>
      <c r="AT35" s="114"/>
      <c r="AU35" s="114"/>
      <c r="AV35" s="114"/>
      <c r="AW35" s="114"/>
      <c r="AX35" s="114"/>
      <c r="AY35" s="114"/>
      <c r="AZ35" s="114"/>
      <c r="BA35" s="114"/>
      <c r="BB35" s="114"/>
      <c r="BC35" s="115"/>
      <c r="BD35" s="116">
        <v>0</v>
      </c>
      <c r="BE35" s="117"/>
      <c r="BF35" s="118">
        <v>0</v>
      </c>
      <c r="BG35" s="119"/>
      <c r="BH35" s="120"/>
      <c r="BI35" s="120"/>
      <c r="BJ35" s="120"/>
      <c r="BK35" s="120"/>
      <c r="BL35" s="120"/>
      <c r="BM35" s="120"/>
      <c r="BN35" s="120"/>
      <c r="BO35" s="120"/>
      <c r="BP35" s="121"/>
      <c r="BQ35" s="116">
        <v>0</v>
      </c>
      <c r="BR35" s="117">
        <v>0</v>
      </c>
      <c r="BS35" s="122">
        <v>0</v>
      </c>
      <c r="BT35" s="113"/>
      <c r="BU35" s="114"/>
      <c r="BV35" s="114"/>
      <c r="BW35" s="114"/>
      <c r="BX35" s="114"/>
      <c r="BY35" s="114"/>
      <c r="BZ35" s="114"/>
      <c r="CA35" s="114"/>
      <c r="CB35" s="114"/>
      <c r="CC35" s="115"/>
      <c r="CD35" s="116">
        <v>0</v>
      </c>
      <c r="CE35" s="182">
        <v>0.25</v>
      </c>
      <c r="CF35" s="176"/>
      <c r="CG35" s="167">
        <v>0</v>
      </c>
      <c r="CH35" s="177">
        <v>0</v>
      </c>
      <c r="CI35" s="117">
        <v>0</v>
      </c>
      <c r="CJ35" s="117">
        <v>0</v>
      </c>
      <c r="CK35" s="107"/>
      <c r="CL35" s="117"/>
      <c r="CM35" s="180" t="s">
        <v>80</v>
      </c>
    </row>
    <row r="36" spans="1:91" s="29" customFormat="1" ht="12.75" customHeight="1">
      <c r="A36" s="110"/>
      <c r="B36" s="209"/>
      <c r="C36" s="209"/>
      <c r="D36" s="151"/>
      <c r="E36" s="151"/>
      <c r="F36" s="12"/>
      <c r="G36" s="207" t="s">
        <v>80</v>
      </c>
      <c r="H36" s="125">
        <v>0</v>
      </c>
      <c r="I36" s="110">
        <v>0</v>
      </c>
      <c r="J36" s="108">
        <v>0</v>
      </c>
      <c r="K36" s="109">
        <v>0</v>
      </c>
      <c r="L36" s="110">
        <v>0</v>
      </c>
      <c r="M36" s="108">
        <v>0</v>
      </c>
      <c r="N36" s="108">
        <v>0</v>
      </c>
      <c r="O36" s="108">
        <v>0</v>
      </c>
      <c r="P36" s="109">
        <v>0</v>
      </c>
      <c r="Q36" s="110">
        <v>0</v>
      </c>
      <c r="R36" s="109">
        <v>0</v>
      </c>
      <c r="S36" s="227">
        <v>0</v>
      </c>
      <c r="T36" s="183">
        <v>15000000</v>
      </c>
      <c r="U36" s="106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11">
        <v>0</v>
      </c>
      <c r="AB36" s="106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11">
        <v>0</v>
      </c>
      <c r="AI36" s="106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11">
        <v>0</v>
      </c>
      <c r="AP36" s="112">
        <v>0</v>
      </c>
      <c r="AQ36" s="165"/>
      <c r="AR36" s="166">
        <v>0</v>
      </c>
      <c r="AS36" s="167">
        <v>0</v>
      </c>
      <c r="AT36" s="114"/>
      <c r="AU36" s="114"/>
      <c r="AV36" s="114"/>
      <c r="AW36" s="114"/>
      <c r="AX36" s="114"/>
      <c r="AY36" s="114"/>
      <c r="AZ36" s="114"/>
      <c r="BA36" s="114"/>
      <c r="BB36" s="114"/>
      <c r="BC36" s="115"/>
      <c r="BD36" s="116">
        <v>0</v>
      </c>
      <c r="BE36" s="117"/>
      <c r="BF36" s="118">
        <v>0</v>
      </c>
      <c r="BG36" s="119"/>
      <c r="BH36" s="120"/>
      <c r="BI36" s="120"/>
      <c r="BJ36" s="120"/>
      <c r="BK36" s="120"/>
      <c r="BL36" s="120"/>
      <c r="BM36" s="120"/>
      <c r="BN36" s="120"/>
      <c r="BO36" s="120"/>
      <c r="BP36" s="121"/>
      <c r="BQ36" s="116">
        <v>0</v>
      </c>
      <c r="BR36" s="117">
        <v>0</v>
      </c>
      <c r="BS36" s="122">
        <v>0</v>
      </c>
      <c r="BT36" s="113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>
        <v>0</v>
      </c>
      <c r="CE36" s="182">
        <v>0.25</v>
      </c>
      <c r="CF36" s="176"/>
      <c r="CG36" s="167">
        <v>0</v>
      </c>
      <c r="CH36" s="177">
        <v>0</v>
      </c>
      <c r="CI36" s="117">
        <v>0</v>
      </c>
      <c r="CJ36" s="117">
        <v>0</v>
      </c>
      <c r="CK36" s="107"/>
      <c r="CL36" s="117"/>
      <c r="CM36" s="180" t="s">
        <v>80</v>
      </c>
    </row>
    <row r="37" spans="1:91" s="29" customFormat="1" ht="12.75" customHeight="1">
      <c r="A37" s="110"/>
      <c r="B37" s="209"/>
      <c r="C37" s="209"/>
      <c r="D37" s="151"/>
      <c r="E37" s="151"/>
      <c r="F37" s="12"/>
      <c r="G37" s="207" t="s">
        <v>80</v>
      </c>
      <c r="H37" s="125">
        <v>0</v>
      </c>
      <c r="I37" s="110">
        <v>0</v>
      </c>
      <c r="J37" s="108">
        <v>0</v>
      </c>
      <c r="K37" s="109">
        <v>0</v>
      </c>
      <c r="L37" s="110">
        <v>0</v>
      </c>
      <c r="M37" s="108">
        <v>0</v>
      </c>
      <c r="N37" s="108">
        <v>0</v>
      </c>
      <c r="O37" s="108">
        <v>0</v>
      </c>
      <c r="P37" s="109">
        <v>0</v>
      </c>
      <c r="Q37" s="110">
        <v>0</v>
      </c>
      <c r="R37" s="109">
        <v>0</v>
      </c>
      <c r="S37" s="227">
        <v>0</v>
      </c>
      <c r="T37" s="183">
        <v>15000000</v>
      </c>
      <c r="U37" s="106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11">
        <v>0</v>
      </c>
      <c r="AB37" s="106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11">
        <v>0</v>
      </c>
      <c r="AI37" s="106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11">
        <v>0</v>
      </c>
      <c r="AP37" s="112">
        <v>0</v>
      </c>
      <c r="AQ37" s="165"/>
      <c r="AR37" s="166">
        <v>0</v>
      </c>
      <c r="AS37" s="167">
        <v>0</v>
      </c>
      <c r="AT37" s="114"/>
      <c r="AU37" s="114"/>
      <c r="AV37" s="114"/>
      <c r="AW37" s="114"/>
      <c r="AX37" s="114"/>
      <c r="AY37" s="114"/>
      <c r="AZ37" s="114"/>
      <c r="BA37" s="114"/>
      <c r="BB37" s="114"/>
      <c r="BC37" s="115"/>
      <c r="BD37" s="116">
        <v>0</v>
      </c>
      <c r="BE37" s="117"/>
      <c r="BF37" s="118">
        <v>0</v>
      </c>
      <c r="BG37" s="119"/>
      <c r="BH37" s="120"/>
      <c r="BI37" s="120"/>
      <c r="BJ37" s="120"/>
      <c r="BK37" s="120"/>
      <c r="BL37" s="120"/>
      <c r="BM37" s="120"/>
      <c r="BN37" s="120"/>
      <c r="BO37" s="120"/>
      <c r="BP37" s="121"/>
      <c r="BQ37" s="116">
        <v>0</v>
      </c>
      <c r="BR37" s="117">
        <v>0</v>
      </c>
      <c r="BS37" s="122">
        <v>0</v>
      </c>
      <c r="BT37" s="113"/>
      <c r="BU37" s="114"/>
      <c r="BV37" s="114"/>
      <c r="BW37" s="114"/>
      <c r="BX37" s="114"/>
      <c r="BY37" s="114"/>
      <c r="BZ37" s="114"/>
      <c r="CA37" s="114"/>
      <c r="CB37" s="114"/>
      <c r="CC37" s="115"/>
      <c r="CD37" s="116">
        <v>0</v>
      </c>
      <c r="CE37" s="182">
        <v>0.25</v>
      </c>
      <c r="CF37" s="176"/>
      <c r="CG37" s="167">
        <v>0</v>
      </c>
      <c r="CH37" s="177">
        <v>0</v>
      </c>
      <c r="CI37" s="117">
        <v>0</v>
      </c>
      <c r="CJ37" s="117">
        <v>0</v>
      </c>
      <c r="CK37" s="107"/>
      <c r="CL37" s="117"/>
      <c r="CM37" s="180" t="s">
        <v>80</v>
      </c>
    </row>
    <row r="38" spans="1:91" s="29" customFormat="1" ht="12.75" customHeight="1">
      <c r="A38" s="110"/>
      <c r="B38" s="209"/>
      <c r="C38" s="209"/>
      <c r="D38" s="151"/>
      <c r="E38" s="151"/>
      <c r="F38" s="12"/>
      <c r="G38" s="207" t="s">
        <v>80</v>
      </c>
      <c r="H38" s="125">
        <v>0</v>
      </c>
      <c r="I38" s="110">
        <v>0</v>
      </c>
      <c r="J38" s="108">
        <v>0</v>
      </c>
      <c r="K38" s="109">
        <v>0</v>
      </c>
      <c r="L38" s="110">
        <v>0</v>
      </c>
      <c r="M38" s="108">
        <v>0</v>
      </c>
      <c r="N38" s="108">
        <v>0</v>
      </c>
      <c r="O38" s="108">
        <v>0</v>
      </c>
      <c r="P38" s="109">
        <v>0</v>
      </c>
      <c r="Q38" s="110">
        <v>0</v>
      </c>
      <c r="R38" s="109">
        <v>0</v>
      </c>
      <c r="S38" s="227">
        <v>0</v>
      </c>
      <c r="T38" s="183">
        <v>15000000</v>
      </c>
      <c r="U38" s="106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11">
        <v>0</v>
      </c>
      <c r="AB38" s="106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11">
        <v>0</v>
      </c>
      <c r="AI38" s="106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11">
        <v>0</v>
      </c>
      <c r="AP38" s="112">
        <v>0</v>
      </c>
      <c r="AQ38" s="165"/>
      <c r="AR38" s="166">
        <v>0</v>
      </c>
      <c r="AS38" s="167">
        <v>0</v>
      </c>
      <c r="AT38" s="114"/>
      <c r="AU38" s="114"/>
      <c r="AV38" s="114"/>
      <c r="AW38" s="114"/>
      <c r="AX38" s="114"/>
      <c r="AY38" s="114"/>
      <c r="AZ38" s="114"/>
      <c r="BA38" s="114"/>
      <c r="BB38" s="114"/>
      <c r="BC38" s="115"/>
      <c r="BD38" s="116">
        <v>0</v>
      </c>
      <c r="BE38" s="117"/>
      <c r="BF38" s="118">
        <v>0</v>
      </c>
      <c r="BG38" s="119"/>
      <c r="BH38" s="120"/>
      <c r="BI38" s="120"/>
      <c r="BJ38" s="120"/>
      <c r="BK38" s="120"/>
      <c r="BL38" s="120"/>
      <c r="BM38" s="120"/>
      <c r="BN38" s="120"/>
      <c r="BO38" s="120"/>
      <c r="BP38" s="121"/>
      <c r="BQ38" s="116">
        <v>0</v>
      </c>
      <c r="BR38" s="117">
        <v>0</v>
      </c>
      <c r="BS38" s="122">
        <v>0</v>
      </c>
      <c r="BT38" s="113"/>
      <c r="BU38" s="114"/>
      <c r="BV38" s="114"/>
      <c r="BW38" s="114"/>
      <c r="BX38" s="114"/>
      <c r="BY38" s="114"/>
      <c r="BZ38" s="114"/>
      <c r="CA38" s="114"/>
      <c r="CB38" s="114"/>
      <c r="CC38" s="115"/>
      <c r="CD38" s="116">
        <v>0</v>
      </c>
      <c r="CE38" s="182">
        <v>0.25</v>
      </c>
      <c r="CF38" s="176"/>
      <c r="CG38" s="167">
        <v>0</v>
      </c>
      <c r="CH38" s="177">
        <v>0</v>
      </c>
      <c r="CI38" s="117">
        <v>0</v>
      </c>
      <c r="CJ38" s="117">
        <v>0</v>
      </c>
      <c r="CK38" s="107"/>
      <c r="CL38" s="117"/>
      <c r="CM38" s="180" t="s">
        <v>80</v>
      </c>
    </row>
    <row r="39" spans="1:91" s="29" customFormat="1" ht="12.75" customHeight="1">
      <c r="A39" s="110"/>
      <c r="B39" s="209"/>
      <c r="C39" s="209"/>
      <c r="D39" s="151"/>
      <c r="E39" s="151"/>
      <c r="F39" s="12"/>
      <c r="G39" s="207" t="s">
        <v>80</v>
      </c>
      <c r="H39" s="125">
        <v>0</v>
      </c>
      <c r="I39" s="110">
        <v>0</v>
      </c>
      <c r="J39" s="108">
        <v>0</v>
      </c>
      <c r="K39" s="109">
        <v>0</v>
      </c>
      <c r="L39" s="110">
        <v>0</v>
      </c>
      <c r="M39" s="108">
        <v>0</v>
      </c>
      <c r="N39" s="108">
        <v>0</v>
      </c>
      <c r="O39" s="108">
        <v>0</v>
      </c>
      <c r="P39" s="109">
        <v>0</v>
      </c>
      <c r="Q39" s="110">
        <v>0</v>
      </c>
      <c r="R39" s="109">
        <v>0</v>
      </c>
      <c r="S39" s="227">
        <v>0</v>
      </c>
      <c r="T39" s="183">
        <v>15000000</v>
      </c>
      <c r="U39" s="106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11">
        <v>0</v>
      </c>
      <c r="AB39" s="106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11">
        <v>0</v>
      </c>
      <c r="AI39" s="106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11">
        <v>0</v>
      </c>
      <c r="AP39" s="112">
        <v>0</v>
      </c>
      <c r="AQ39" s="165"/>
      <c r="AR39" s="166">
        <v>0</v>
      </c>
      <c r="AS39" s="167">
        <v>0</v>
      </c>
      <c r="AT39" s="114"/>
      <c r="AU39" s="114"/>
      <c r="AV39" s="114"/>
      <c r="AW39" s="114"/>
      <c r="AX39" s="114"/>
      <c r="AY39" s="114"/>
      <c r="AZ39" s="114"/>
      <c r="BA39" s="114"/>
      <c r="BB39" s="114"/>
      <c r="BC39" s="115"/>
      <c r="BD39" s="116">
        <v>0</v>
      </c>
      <c r="BE39" s="117"/>
      <c r="BF39" s="118">
        <v>0</v>
      </c>
      <c r="BG39" s="119"/>
      <c r="BH39" s="120"/>
      <c r="BI39" s="120"/>
      <c r="BJ39" s="120"/>
      <c r="BK39" s="120"/>
      <c r="BL39" s="120"/>
      <c r="BM39" s="120"/>
      <c r="BN39" s="120"/>
      <c r="BO39" s="120"/>
      <c r="BP39" s="121"/>
      <c r="BQ39" s="116">
        <v>0</v>
      </c>
      <c r="BR39" s="117">
        <v>0</v>
      </c>
      <c r="BS39" s="122">
        <v>0</v>
      </c>
      <c r="BT39" s="113"/>
      <c r="BU39" s="114"/>
      <c r="BV39" s="114"/>
      <c r="BW39" s="114"/>
      <c r="BX39" s="114"/>
      <c r="BY39" s="114"/>
      <c r="BZ39" s="114"/>
      <c r="CA39" s="114"/>
      <c r="CB39" s="114"/>
      <c r="CC39" s="115"/>
      <c r="CD39" s="116">
        <v>0</v>
      </c>
      <c r="CE39" s="182">
        <v>0.25</v>
      </c>
      <c r="CF39" s="176"/>
      <c r="CG39" s="167">
        <v>0</v>
      </c>
      <c r="CH39" s="177">
        <v>0</v>
      </c>
      <c r="CI39" s="117">
        <v>0</v>
      </c>
      <c r="CJ39" s="117">
        <v>0</v>
      </c>
      <c r="CK39" s="107"/>
      <c r="CL39" s="117"/>
      <c r="CM39" s="180" t="s">
        <v>80</v>
      </c>
    </row>
    <row r="40" spans="1:91" s="29" customFormat="1" ht="12.75" customHeight="1">
      <c r="A40" s="110"/>
      <c r="B40" s="209"/>
      <c r="C40" s="209"/>
      <c r="D40" s="151"/>
      <c r="E40" s="151"/>
      <c r="F40" s="12"/>
      <c r="G40" s="207" t="s">
        <v>80</v>
      </c>
      <c r="H40" s="125">
        <v>0</v>
      </c>
      <c r="I40" s="110">
        <v>0</v>
      </c>
      <c r="J40" s="108">
        <v>0</v>
      </c>
      <c r="K40" s="109">
        <v>0</v>
      </c>
      <c r="L40" s="110">
        <v>0</v>
      </c>
      <c r="M40" s="108">
        <v>0</v>
      </c>
      <c r="N40" s="108">
        <v>0</v>
      </c>
      <c r="O40" s="108">
        <v>0</v>
      </c>
      <c r="P40" s="109">
        <v>0</v>
      </c>
      <c r="Q40" s="110">
        <v>0</v>
      </c>
      <c r="R40" s="109">
        <v>0</v>
      </c>
      <c r="S40" s="227">
        <v>0</v>
      </c>
      <c r="T40" s="183">
        <v>15000000</v>
      </c>
      <c r="U40" s="106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11">
        <v>0</v>
      </c>
      <c r="AB40" s="106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11">
        <v>0</v>
      </c>
      <c r="AI40" s="106">
        <v>0</v>
      </c>
      <c r="AJ40" s="108">
        <v>0</v>
      </c>
      <c r="AK40" s="108">
        <v>0</v>
      </c>
      <c r="AL40" s="108">
        <v>0</v>
      </c>
      <c r="AM40" s="108">
        <v>0</v>
      </c>
      <c r="AN40" s="108">
        <v>0</v>
      </c>
      <c r="AO40" s="111">
        <v>0</v>
      </c>
      <c r="AP40" s="112">
        <v>0</v>
      </c>
      <c r="AQ40" s="165"/>
      <c r="AR40" s="166">
        <v>0</v>
      </c>
      <c r="AS40" s="167">
        <v>0</v>
      </c>
      <c r="AT40" s="114"/>
      <c r="AU40" s="114"/>
      <c r="AV40" s="114"/>
      <c r="AW40" s="114"/>
      <c r="AX40" s="114"/>
      <c r="AY40" s="114"/>
      <c r="AZ40" s="114"/>
      <c r="BA40" s="114"/>
      <c r="BB40" s="114"/>
      <c r="BC40" s="115"/>
      <c r="BD40" s="116">
        <v>0</v>
      </c>
      <c r="BE40" s="117"/>
      <c r="BF40" s="118">
        <v>0</v>
      </c>
      <c r="BG40" s="119"/>
      <c r="BH40" s="120"/>
      <c r="BI40" s="120"/>
      <c r="BJ40" s="120"/>
      <c r="BK40" s="120"/>
      <c r="BL40" s="120"/>
      <c r="BM40" s="120"/>
      <c r="BN40" s="120"/>
      <c r="BO40" s="120"/>
      <c r="BP40" s="121"/>
      <c r="BQ40" s="116">
        <v>0</v>
      </c>
      <c r="BR40" s="117">
        <v>0</v>
      </c>
      <c r="BS40" s="122">
        <v>0</v>
      </c>
      <c r="BT40" s="113"/>
      <c r="BU40" s="114"/>
      <c r="BV40" s="114"/>
      <c r="BW40" s="114"/>
      <c r="BX40" s="114"/>
      <c r="BY40" s="114"/>
      <c r="BZ40" s="114"/>
      <c r="CA40" s="114"/>
      <c r="CB40" s="114"/>
      <c r="CC40" s="115"/>
      <c r="CD40" s="116">
        <v>0</v>
      </c>
      <c r="CE40" s="182">
        <v>0.25</v>
      </c>
      <c r="CF40" s="176"/>
      <c r="CG40" s="167">
        <v>0</v>
      </c>
      <c r="CH40" s="177">
        <v>0</v>
      </c>
      <c r="CI40" s="117">
        <v>0</v>
      </c>
      <c r="CJ40" s="117">
        <v>0</v>
      </c>
      <c r="CK40" s="107"/>
      <c r="CL40" s="117"/>
      <c r="CM40" s="180" t="s">
        <v>80</v>
      </c>
    </row>
    <row r="41" spans="1:91" s="29" customFormat="1" ht="12.75" customHeight="1">
      <c r="A41" s="110"/>
      <c r="B41" s="209"/>
      <c r="C41" s="209"/>
      <c r="D41" s="151"/>
      <c r="E41" s="151"/>
      <c r="F41" s="12"/>
      <c r="G41" s="207" t="s">
        <v>80</v>
      </c>
      <c r="H41" s="125">
        <v>0</v>
      </c>
      <c r="I41" s="110">
        <v>0</v>
      </c>
      <c r="J41" s="108">
        <v>0</v>
      </c>
      <c r="K41" s="109">
        <v>0</v>
      </c>
      <c r="L41" s="110">
        <v>0</v>
      </c>
      <c r="M41" s="108">
        <v>0</v>
      </c>
      <c r="N41" s="108">
        <v>0</v>
      </c>
      <c r="O41" s="108">
        <v>0</v>
      </c>
      <c r="P41" s="109">
        <v>0</v>
      </c>
      <c r="Q41" s="110">
        <v>0</v>
      </c>
      <c r="R41" s="109">
        <v>0</v>
      </c>
      <c r="S41" s="227">
        <v>0</v>
      </c>
      <c r="T41" s="183">
        <v>15000000</v>
      </c>
      <c r="U41" s="106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11">
        <v>0</v>
      </c>
      <c r="AB41" s="106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11">
        <v>0</v>
      </c>
      <c r="AI41" s="106">
        <v>0</v>
      </c>
      <c r="AJ41" s="108">
        <v>0</v>
      </c>
      <c r="AK41" s="108">
        <v>0</v>
      </c>
      <c r="AL41" s="108">
        <v>0</v>
      </c>
      <c r="AM41" s="108">
        <v>0</v>
      </c>
      <c r="AN41" s="108">
        <v>0</v>
      </c>
      <c r="AO41" s="111">
        <v>0</v>
      </c>
      <c r="AP41" s="112">
        <v>0</v>
      </c>
      <c r="AQ41" s="165"/>
      <c r="AR41" s="166">
        <v>0</v>
      </c>
      <c r="AS41" s="167">
        <v>0</v>
      </c>
      <c r="AT41" s="114"/>
      <c r="AU41" s="114"/>
      <c r="AV41" s="114"/>
      <c r="AW41" s="114"/>
      <c r="AX41" s="114"/>
      <c r="AY41" s="114"/>
      <c r="AZ41" s="114"/>
      <c r="BA41" s="114"/>
      <c r="BB41" s="114"/>
      <c r="BC41" s="115"/>
      <c r="BD41" s="116">
        <v>0</v>
      </c>
      <c r="BE41" s="117"/>
      <c r="BF41" s="118">
        <v>0</v>
      </c>
      <c r="BG41" s="119"/>
      <c r="BH41" s="120"/>
      <c r="BI41" s="120"/>
      <c r="BJ41" s="120"/>
      <c r="BK41" s="120"/>
      <c r="BL41" s="120"/>
      <c r="BM41" s="120"/>
      <c r="BN41" s="120"/>
      <c r="BO41" s="120"/>
      <c r="BP41" s="121"/>
      <c r="BQ41" s="116">
        <v>0</v>
      </c>
      <c r="BR41" s="117">
        <v>0</v>
      </c>
      <c r="BS41" s="122">
        <v>0</v>
      </c>
      <c r="BT41" s="113"/>
      <c r="BU41" s="114"/>
      <c r="BV41" s="114"/>
      <c r="BW41" s="114"/>
      <c r="BX41" s="114"/>
      <c r="BY41" s="114"/>
      <c r="BZ41" s="114"/>
      <c r="CA41" s="114"/>
      <c r="CB41" s="114"/>
      <c r="CC41" s="115"/>
      <c r="CD41" s="116">
        <v>0</v>
      </c>
      <c r="CE41" s="182">
        <v>0.25</v>
      </c>
      <c r="CF41" s="176"/>
      <c r="CG41" s="167">
        <v>0</v>
      </c>
      <c r="CH41" s="177">
        <v>0</v>
      </c>
      <c r="CI41" s="117">
        <v>0</v>
      </c>
      <c r="CJ41" s="117">
        <v>0</v>
      </c>
      <c r="CK41" s="107"/>
      <c r="CL41" s="117"/>
      <c r="CM41" s="180" t="s">
        <v>80</v>
      </c>
    </row>
    <row r="42" spans="1:91" s="29" customFormat="1" ht="12.75" customHeight="1">
      <c r="A42" s="110"/>
      <c r="B42" s="209"/>
      <c r="C42" s="209"/>
      <c r="D42" s="151"/>
      <c r="E42" s="151"/>
      <c r="F42" s="12"/>
      <c r="G42" s="207" t="s">
        <v>80</v>
      </c>
      <c r="H42" s="125">
        <v>0</v>
      </c>
      <c r="I42" s="110">
        <v>0</v>
      </c>
      <c r="J42" s="108">
        <v>0</v>
      </c>
      <c r="K42" s="109">
        <v>0</v>
      </c>
      <c r="L42" s="110">
        <v>0</v>
      </c>
      <c r="M42" s="108">
        <v>0</v>
      </c>
      <c r="N42" s="108">
        <v>0</v>
      </c>
      <c r="O42" s="108">
        <v>0</v>
      </c>
      <c r="P42" s="109">
        <v>0</v>
      </c>
      <c r="Q42" s="110">
        <v>0</v>
      </c>
      <c r="R42" s="109">
        <v>0</v>
      </c>
      <c r="S42" s="227">
        <v>0</v>
      </c>
      <c r="T42" s="183">
        <v>15000000</v>
      </c>
      <c r="U42" s="106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11">
        <v>0</v>
      </c>
      <c r="AB42" s="106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11">
        <v>0</v>
      </c>
      <c r="AI42" s="106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11">
        <v>0</v>
      </c>
      <c r="AP42" s="112">
        <v>0</v>
      </c>
      <c r="AQ42" s="165"/>
      <c r="AR42" s="166">
        <v>0</v>
      </c>
      <c r="AS42" s="167">
        <v>0</v>
      </c>
      <c r="AT42" s="114"/>
      <c r="AU42" s="114"/>
      <c r="AV42" s="114"/>
      <c r="AW42" s="114"/>
      <c r="AX42" s="114"/>
      <c r="AY42" s="114"/>
      <c r="AZ42" s="114"/>
      <c r="BA42" s="114"/>
      <c r="BB42" s="114"/>
      <c r="BC42" s="115"/>
      <c r="BD42" s="116">
        <v>0</v>
      </c>
      <c r="BE42" s="117"/>
      <c r="BF42" s="118">
        <v>0</v>
      </c>
      <c r="BG42" s="119"/>
      <c r="BH42" s="120"/>
      <c r="BI42" s="120"/>
      <c r="BJ42" s="120"/>
      <c r="BK42" s="120"/>
      <c r="BL42" s="120"/>
      <c r="BM42" s="120"/>
      <c r="BN42" s="120"/>
      <c r="BO42" s="120"/>
      <c r="BP42" s="121"/>
      <c r="BQ42" s="116">
        <v>0</v>
      </c>
      <c r="BR42" s="117">
        <v>0</v>
      </c>
      <c r="BS42" s="122">
        <v>0</v>
      </c>
      <c r="BT42" s="113"/>
      <c r="BU42" s="114"/>
      <c r="BV42" s="114"/>
      <c r="BW42" s="114"/>
      <c r="BX42" s="114"/>
      <c r="BY42" s="114"/>
      <c r="BZ42" s="114"/>
      <c r="CA42" s="114"/>
      <c r="CB42" s="114"/>
      <c r="CC42" s="115"/>
      <c r="CD42" s="116">
        <v>0</v>
      </c>
      <c r="CE42" s="182">
        <v>0.25</v>
      </c>
      <c r="CF42" s="176"/>
      <c r="CG42" s="167">
        <v>0</v>
      </c>
      <c r="CH42" s="177">
        <v>0</v>
      </c>
      <c r="CI42" s="117">
        <v>0</v>
      </c>
      <c r="CJ42" s="117">
        <v>0</v>
      </c>
      <c r="CK42" s="107"/>
      <c r="CL42" s="117"/>
      <c r="CM42" s="180" t="s">
        <v>80</v>
      </c>
    </row>
    <row r="43" spans="1:91" s="29" customFormat="1" ht="12.75" customHeight="1">
      <c r="A43" s="110"/>
      <c r="B43" s="209"/>
      <c r="C43" s="209"/>
      <c r="D43" s="151"/>
      <c r="E43" s="151"/>
      <c r="F43" s="12"/>
      <c r="G43" s="207" t="s">
        <v>80</v>
      </c>
      <c r="H43" s="125">
        <v>0</v>
      </c>
      <c r="I43" s="110">
        <v>0</v>
      </c>
      <c r="J43" s="108">
        <v>0</v>
      </c>
      <c r="K43" s="109">
        <v>0</v>
      </c>
      <c r="L43" s="110">
        <v>0</v>
      </c>
      <c r="M43" s="108">
        <v>0</v>
      </c>
      <c r="N43" s="108">
        <v>0</v>
      </c>
      <c r="O43" s="108">
        <v>0</v>
      </c>
      <c r="P43" s="109">
        <v>0</v>
      </c>
      <c r="Q43" s="110">
        <v>0</v>
      </c>
      <c r="R43" s="109">
        <v>0</v>
      </c>
      <c r="S43" s="227">
        <v>0</v>
      </c>
      <c r="T43" s="183">
        <v>15000000</v>
      </c>
      <c r="U43" s="106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11">
        <v>0</v>
      </c>
      <c r="AB43" s="106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11">
        <v>0</v>
      </c>
      <c r="AI43" s="106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11">
        <v>0</v>
      </c>
      <c r="AP43" s="112">
        <v>0</v>
      </c>
      <c r="AQ43" s="165"/>
      <c r="AR43" s="166">
        <v>0</v>
      </c>
      <c r="AS43" s="167">
        <v>0</v>
      </c>
      <c r="AT43" s="114"/>
      <c r="AU43" s="114"/>
      <c r="AV43" s="114"/>
      <c r="AW43" s="114"/>
      <c r="AX43" s="114"/>
      <c r="AY43" s="114"/>
      <c r="AZ43" s="114"/>
      <c r="BA43" s="114"/>
      <c r="BB43" s="114"/>
      <c r="BC43" s="115"/>
      <c r="BD43" s="116">
        <v>0</v>
      </c>
      <c r="BE43" s="117"/>
      <c r="BF43" s="118">
        <v>0</v>
      </c>
      <c r="BG43" s="119"/>
      <c r="BH43" s="120"/>
      <c r="BI43" s="120"/>
      <c r="BJ43" s="120"/>
      <c r="BK43" s="120"/>
      <c r="BL43" s="120"/>
      <c r="BM43" s="120"/>
      <c r="BN43" s="120"/>
      <c r="BO43" s="120"/>
      <c r="BP43" s="121"/>
      <c r="BQ43" s="116">
        <v>0</v>
      </c>
      <c r="BR43" s="117">
        <v>0</v>
      </c>
      <c r="BS43" s="122">
        <v>0</v>
      </c>
      <c r="BT43" s="113"/>
      <c r="BU43" s="114"/>
      <c r="BV43" s="114"/>
      <c r="BW43" s="114"/>
      <c r="BX43" s="114"/>
      <c r="BY43" s="114"/>
      <c r="BZ43" s="114"/>
      <c r="CA43" s="114"/>
      <c r="CB43" s="114"/>
      <c r="CC43" s="115"/>
      <c r="CD43" s="116">
        <v>0</v>
      </c>
      <c r="CE43" s="182">
        <v>0.25</v>
      </c>
      <c r="CF43" s="176"/>
      <c r="CG43" s="167">
        <v>0</v>
      </c>
      <c r="CH43" s="177">
        <v>0</v>
      </c>
      <c r="CI43" s="117">
        <v>0</v>
      </c>
      <c r="CJ43" s="117">
        <v>0</v>
      </c>
      <c r="CK43" s="107"/>
      <c r="CL43" s="117"/>
      <c r="CM43" s="180" t="s">
        <v>80</v>
      </c>
    </row>
    <row r="44" spans="1:91" s="29" customFormat="1" ht="12.75" customHeight="1">
      <c r="A44" s="110"/>
      <c r="B44" s="209"/>
      <c r="C44" s="209"/>
      <c r="D44" s="151"/>
      <c r="E44" s="151"/>
      <c r="F44" s="12"/>
      <c r="G44" s="207" t="s">
        <v>80</v>
      </c>
      <c r="H44" s="125">
        <v>0</v>
      </c>
      <c r="I44" s="110">
        <v>0</v>
      </c>
      <c r="J44" s="108">
        <v>0</v>
      </c>
      <c r="K44" s="109">
        <v>0</v>
      </c>
      <c r="L44" s="110">
        <v>0</v>
      </c>
      <c r="M44" s="108">
        <v>0</v>
      </c>
      <c r="N44" s="108">
        <v>0</v>
      </c>
      <c r="O44" s="108">
        <v>0</v>
      </c>
      <c r="P44" s="109">
        <v>0</v>
      </c>
      <c r="Q44" s="110">
        <v>0</v>
      </c>
      <c r="R44" s="109">
        <v>0</v>
      </c>
      <c r="S44" s="227">
        <v>0</v>
      </c>
      <c r="T44" s="183">
        <v>15000000</v>
      </c>
      <c r="U44" s="106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11">
        <v>0</v>
      </c>
      <c r="AB44" s="106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11">
        <v>0</v>
      </c>
      <c r="AI44" s="106">
        <v>0</v>
      </c>
      <c r="AJ44" s="108">
        <v>0</v>
      </c>
      <c r="AK44" s="108">
        <v>0</v>
      </c>
      <c r="AL44" s="108">
        <v>0</v>
      </c>
      <c r="AM44" s="108">
        <v>0</v>
      </c>
      <c r="AN44" s="108">
        <v>0</v>
      </c>
      <c r="AO44" s="111">
        <v>0</v>
      </c>
      <c r="AP44" s="112">
        <v>0</v>
      </c>
      <c r="AQ44" s="165"/>
      <c r="AR44" s="166">
        <v>0</v>
      </c>
      <c r="AS44" s="167">
        <v>0</v>
      </c>
      <c r="AT44" s="114"/>
      <c r="AU44" s="114"/>
      <c r="AV44" s="114"/>
      <c r="AW44" s="114"/>
      <c r="AX44" s="114"/>
      <c r="AY44" s="114"/>
      <c r="AZ44" s="114"/>
      <c r="BA44" s="114"/>
      <c r="BB44" s="114"/>
      <c r="BC44" s="115"/>
      <c r="BD44" s="116">
        <v>0</v>
      </c>
      <c r="BE44" s="117"/>
      <c r="BF44" s="118">
        <v>0</v>
      </c>
      <c r="BG44" s="119"/>
      <c r="BH44" s="120"/>
      <c r="BI44" s="120"/>
      <c r="BJ44" s="120"/>
      <c r="BK44" s="120"/>
      <c r="BL44" s="120"/>
      <c r="BM44" s="120"/>
      <c r="BN44" s="120"/>
      <c r="BO44" s="120"/>
      <c r="BP44" s="121"/>
      <c r="BQ44" s="116">
        <v>0</v>
      </c>
      <c r="BR44" s="117">
        <v>0</v>
      </c>
      <c r="BS44" s="122">
        <v>0</v>
      </c>
      <c r="BT44" s="113"/>
      <c r="BU44" s="114"/>
      <c r="BV44" s="114"/>
      <c r="BW44" s="114"/>
      <c r="BX44" s="114"/>
      <c r="BY44" s="114"/>
      <c r="BZ44" s="114"/>
      <c r="CA44" s="114"/>
      <c r="CB44" s="114"/>
      <c r="CC44" s="115"/>
      <c r="CD44" s="116">
        <v>0</v>
      </c>
      <c r="CE44" s="182">
        <v>0.25</v>
      </c>
      <c r="CF44" s="176"/>
      <c r="CG44" s="167">
        <v>0</v>
      </c>
      <c r="CH44" s="177">
        <v>0</v>
      </c>
      <c r="CI44" s="117">
        <v>0</v>
      </c>
      <c r="CJ44" s="117">
        <v>0</v>
      </c>
      <c r="CK44" s="107"/>
      <c r="CL44" s="117"/>
      <c r="CM44" s="180" t="s">
        <v>80</v>
      </c>
    </row>
    <row r="45" spans="1:91" s="29" customFormat="1" ht="12.75" customHeight="1">
      <c r="A45" s="110"/>
      <c r="B45" s="209"/>
      <c r="C45" s="209"/>
      <c r="D45" s="151"/>
      <c r="E45" s="151"/>
      <c r="F45" s="12"/>
      <c r="G45" s="207" t="s">
        <v>80</v>
      </c>
      <c r="H45" s="125">
        <v>0</v>
      </c>
      <c r="I45" s="110">
        <v>0</v>
      </c>
      <c r="J45" s="108">
        <v>0</v>
      </c>
      <c r="K45" s="109">
        <v>0</v>
      </c>
      <c r="L45" s="110">
        <v>0</v>
      </c>
      <c r="M45" s="108">
        <v>0</v>
      </c>
      <c r="N45" s="108">
        <v>0</v>
      </c>
      <c r="O45" s="108">
        <v>0</v>
      </c>
      <c r="P45" s="109">
        <v>0</v>
      </c>
      <c r="Q45" s="110">
        <v>0</v>
      </c>
      <c r="R45" s="109">
        <v>0</v>
      </c>
      <c r="S45" s="227">
        <v>0</v>
      </c>
      <c r="T45" s="183">
        <v>15000000</v>
      </c>
      <c r="U45" s="106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11">
        <v>0</v>
      </c>
      <c r="AB45" s="106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11">
        <v>0</v>
      </c>
      <c r="AI45" s="106">
        <v>0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111">
        <v>0</v>
      </c>
      <c r="AP45" s="112">
        <v>0</v>
      </c>
      <c r="AQ45" s="165"/>
      <c r="AR45" s="166">
        <v>0</v>
      </c>
      <c r="AS45" s="167">
        <v>0</v>
      </c>
      <c r="AT45" s="114"/>
      <c r="AU45" s="114"/>
      <c r="AV45" s="114"/>
      <c r="AW45" s="114"/>
      <c r="AX45" s="114"/>
      <c r="AY45" s="114"/>
      <c r="AZ45" s="114"/>
      <c r="BA45" s="114"/>
      <c r="BB45" s="114"/>
      <c r="BC45" s="115"/>
      <c r="BD45" s="116">
        <v>0</v>
      </c>
      <c r="BE45" s="117"/>
      <c r="BF45" s="118">
        <v>0</v>
      </c>
      <c r="BG45" s="119"/>
      <c r="BH45" s="120"/>
      <c r="BI45" s="120"/>
      <c r="BJ45" s="120"/>
      <c r="BK45" s="120"/>
      <c r="BL45" s="120"/>
      <c r="BM45" s="120"/>
      <c r="BN45" s="120"/>
      <c r="BO45" s="120"/>
      <c r="BP45" s="121"/>
      <c r="BQ45" s="116">
        <v>0</v>
      </c>
      <c r="BR45" s="117">
        <v>0</v>
      </c>
      <c r="BS45" s="122">
        <v>0</v>
      </c>
      <c r="BT45" s="113"/>
      <c r="BU45" s="114"/>
      <c r="BV45" s="114"/>
      <c r="BW45" s="114"/>
      <c r="BX45" s="114"/>
      <c r="BY45" s="114"/>
      <c r="BZ45" s="114"/>
      <c r="CA45" s="114"/>
      <c r="CB45" s="114"/>
      <c r="CC45" s="115"/>
      <c r="CD45" s="116">
        <v>0</v>
      </c>
      <c r="CE45" s="182">
        <v>0.25</v>
      </c>
      <c r="CF45" s="176"/>
      <c r="CG45" s="167">
        <v>0</v>
      </c>
      <c r="CH45" s="177">
        <v>0</v>
      </c>
      <c r="CI45" s="117">
        <v>0</v>
      </c>
      <c r="CJ45" s="117">
        <v>0</v>
      </c>
      <c r="CK45" s="107"/>
      <c r="CL45" s="117"/>
      <c r="CM45" s="180" t="s">
        <v>80</v>
      </c>
    </row>
    <row r="46" spans="1:91" s="29" customFormat="1" ht="12.75" customHeight="1">
      <c r="A46" s="110"/>
      <c r="B46" s="209"/>
      <c r="C46" s="209"/>
      <c r="D46" s="151"/>
      <c r="E46" s="151"/>
      <c r="F46" s="12"/>
      <c r="G46" s="207" t="s">
        <v>80</v>
      </c>
      <c r="H46" s="125">
        <v>0</v>
      </c>
      <c r="I46" s="110">
        <v>0</v>
      </c>
      <c r="J46" s="108">
        <v>0</v>
      </c>
      <c r="K46" s="109">
        <v>0</v>
      </c>
      <c r="L46" s="110">
        <v>0</v>
      </c>
      <c r="M46" s="108">
        <v>0</v>
      </c>
      <c r="N46" s="108">
        <v>0</v>
      </c>
      <c r="O46" s="108">
        <v>0</v>
      </c>
      <c r="P46" s="109">
        <v>0</v>
      </c>
      <c r="Q46" s="110">
        <v>0</v>
      </c>
      <c r="R46" s="109">
        <v>0</v>
      </c>
      <c r="S46" s="227">
        <v>0</v>
      </c>
      <c r="T46" s="183">
        <v>15000000</v>
      </c>
      <c r="U46" s="106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11">
        <v>0</v>
      </c>
      <c r="AB46" s="106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11">
        <v>0</v>
      </c>
      <c r="AI46" s="106">
        <v>0</v>
      </c>
      <c r="AJ46" s="108">
        <v>0</v>
      </c>
      <c r="AK46" s="108">
        <v>0</v>
      </c>
      <c r="AL46" s="108">
        <v>0</v>
      </c>
      <c r="AM46" s="108">
        <v>0</v>
      </c>
      <c r="AN46" s="108">
        <v>0</v>
      </c>
      <c r="AO46" s="111">
        <v>0</v>
      </c>
      <c r="AP46" s="112">
        <v>0</v>
      </c>
      <c r="AQ46" s="165"/>
      <c r="AR46" s="166">
        <v>0</v>
      </c>
      <c r="AS46" s="167">
        <v>0</v>
      </c>
      <c r="AT46" s="114"/>
      <c r="AU46" s="114"/>
      <c r="AV46" s="114"/>
      <c r="AW46" s="114"/>
      <c r="AX46" s="114"/>
      <c r="AY46" s="114"/>
      <c r="AZ46" s="114"/>
      <c r="BA46" s="114"/>
      <c r="BB46" s="114"/>
      <c r="BC46" s="115"/>
      <c r="BD46" s="116">
        <v>0</v>
      </c>
      <c r="BE46" s="117"/>
      <c r="BF46" s="118">
        <v>0</v>
      </c>
      <c r="BG46" s="119"/>
      <c r="BH46" s="120"/>
      <c r="BI46" s="120"/>
      <c r="BJ46" s="120"/>
      <c r="BK46" s="120"/>
      <c r="BL46" s="120"/>
      <c r="BM46" s="120"/>
      <c r="BN46" s="120"/>
      <c r="BO46" s="120"/>
      <c r="BP46" s="121"/>
      <c r="BQ46" s="116">
        <v>0</v>
      </c>
      <c r="BR46" s="117">
        <v>0</v>
      </c>
      <c r="BS46" s="122">
        <v>0</v>
      </c>
      <c r="BT46" s="113"/>
      <c r="BU46" s="114"/>
      <c r="BV46" s="114"/>
      <c r="BW46" s="114"/>
      <c r="BX46" s="114"/>
      <c r="BY46" s="114"/>
      <c r="BZ46" s="114"/>
      <c r="CA46" s="114"/>
      <c r="CB46" s="114"/>
      <c r="CC46" s="115"/>
      <c r="CD46" s="116">
        <v>0</v>
      </c>
      <c r="CE46" s="182">
        <v>0.25</v>
      </c>
      <c r="CF46" s="176"/>
      <c r="CG46" s="167">
        <v>0</v>
      </c>
      <c r="CH46" s="177">
        <v>0</v>
      </c>
      <c r="CI46" s="117">
        <v>0</v>
      </c>
      <c r="CJ46" s="117">
        <v>0</v>
      </c>
      <c r="CK46" s="107"/>
      <c r="CL46" s="117"/>
      <c r="CM46" s="180" t="s">
        <v>80</v>
      </c>
    </row>
    <row r="47" spans="1:91" s="29" customFormat="1" ht="12.75" customHeight="1">
      <c r="A47" s="110"/>
      <c r="B47" s="209"/>
      <c r="C47" s="209"/>
      <c r="D47" s="151"/>
      <c r="E47" s="151"/>
      <c r="F47" s="12"/>
      <c r="G47" s="207" t="s">
        <v>80</v>
      </c>
      <c r="H47" s="125">
        <v>0</v>
      </c>
      <c r="I47" s="110">
        <v>0</v>
      </c>
      <c r="J47" s="108">
        <v>0</v>
      </c>
      <c r="K47" s="109">
        <v>0</v>
      </c>
      <c r="L47" s="110">
        <v>0</v>
      </c>
      <c r="M47" s="108">
        <v>0</v>
      </c>
      <c r="N47" s="108">
        <v>0</v>
      </c>
      <c r="O47" s="108">
        <v>0</v>
      </c>
      <c r="P47" s="109">
        <v>0</v>
      </c>
      <c r="Q47" s="110">
        <v>0</v>
      </c>
      <c r="R47" s="109">
        <v>0</v>
      </c>
      <c r="S47" s="227">
        <v>0</v>
      </c>
      <c r="T47" s="183">
        <v>15000000</v>
      </c>
      <c r="U47" s="106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11">
        <v>0</v>
      </c>
      <c r="AB47" s="106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11">
        <v>0</v>
      </c>
      <c r="AI47" s="106">
        <v>0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111">
        <v>0</v>
      </c>
      <c r="AP47" s="112">
        <v>0</v>
      </c>
      <c r="AQ47" s="165"/>
      <c r="AR47" s="166">
        <v>0</v>
      </c>
      <c r="AS47" s="167">
        <v>0</v>
      </c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  <c r="BD47" s="116">
        <v>0</v>
      </c>
      <c r="BE47" s="117"/>
      <c r="BF47" s="118">
        <v>0</v>
      </c>
      <c r="BG47" s="119"/>
      <c r="BH47" s="120"/>
      <c r="BI47" s="120"/>
      <c r="BJ47" s="120"/>
      <c r="BK47" s="120"/>
      <c r="BL47" s="120"/>
      <c r="BM47" s="120"/>
      <c r="BN47" s="120"/>
      <c r="BO47" s="120"/>
      <c r="BP47" s="121"/>
      <c r="BQ47" s="116">
        <v>0</v>
      </c>
      <c r="BR47" s="117">
        <v>0</v>
      </c>
      <c r="BS47" s="122">
        <v>0</v>
      </c>
      <c r="BT47" s="113"/>
      <c r="BU47" s="114"/>
      <c r="BV47" s="114"/>
      <c r="BW47" s="114"/>
      <c r="BX47" s="114"/>
      <c r="BY47" s="114"/>
      <c r="BZ47" s="114"/>
      <c r="CA47" s="114"/>
      <c r="CB47" s="114"/>
      <c r="CC47" s="115"/>
      <c r="CD47" s="116">
        <v>0</v>
      </c>
      <c r="CE47" s="182">
        <v>0.25</v>
      </c>
      <c r="CF47" s="176"/>
      <c r="CG47" s="167">
        <v>0</v>
      </c>
      <c r="CH47" s="177">
        <v>0</v>
      </c>
      <c r="CI47" s="117">
        <v>0</v>
      </c>
      <c r="CJ47" s="117">
        <v>0</v>
      </c>
      <c r="CK47" s="107"/>
      <c r="CL47" s="117"/>
      <c r="CM47" s="180" t="s">
        <v>80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16">
    <mergeCell ref="J5:R5"/>
    <mergeCell ref="A6:A7"/>
    <mergeCell ref="B6:B7"/>
    <mergeCell ref="C6:C7"/>
    <mergeCell ref="D6:D7"/>
    <mergeCell ref="E6:E7"/>
    <mergeCell ref="F6:F7"/>
    <mergeCell ref="G6:G7"/>
    <mergeCell ref="C1:K1"/>
    <mergeCell ref="L1:N1"/>
    <mergeCell ref="J4:R4"/>
    <mergeCell ref="BT2:CC2"/>
    <mergeCell ref="AT2:BC2"/>
    <mergeCell ref="BG2:BR2"/>
    <mergeCell ref="G2:R2"/>
    <mergeCell ref="G4:I4"/>
  </mergeCells>
  <printOptions/>
  <pageMargins left="0.4724409448818898" right="0.36" top="0.1968503937007874" bottom="0.2362204724409449" header="0.1968503937007874" footer="0.2362204724409449"/>
  <pageSetup horizontalDpi="360" verticalDpi="360" orientation="landscape" paperSize="9" scale="90" r:id="rId2"/>
  <headerFooter alignWithMargins="0">
    <oddFooter>&amp;L&amp;"Arial,Grassetto"&amp;20 1&amp;C&amp;"Rockwell,Grassetto"&amp;8Classifiche by by NET.line Srl * 3T.Top Trial Team- Piacenza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4"/>
  <dimension ref="A1:AX167"/>
  <sheetViews>
    <sheetView zoomScale="75" zoomScaleNormal="75" zoomScalePageLayoutView="0" workbookViewId="0" topLeftCell="A1">
      <selection activeCell="AB2" sqref="AB2"/>
    </sheetView>
  </sheetViews>
  <sheetFormatPr defaultColWidth="9.140625" defaultRowHeight="12.75"/>
  <cols>
    <col min="2" max="2" width="5.00390625" style="2" customWidth="1"/>
    <col min="3" max="3" width="5.57421875" style="2" customWidth="1"/>
    <col min="4" max="4" width="24.7109375" style="2" customWidth="1"/>
    <col min="5" max="5" width="4.7109375" style="136" customWidth="1"/>
    <col min="6" max="15" width="5.421875" style="2" customWidth="1"/>
    <col min="16" max="16" width="6.7109375" style="2" customWidth="1"/>
    <col min="17" max="17" width="6.7109375" style="0" customWidth="1"/>
    <col min="18" max="22" width="4.7109375" style="0" customWidth="1"/>
    <col min="23" max="24" width="4.7109375" style="2" customWidth="1"/>
    <col min="26" max="49" width="8.7109375" style="0" customWidth="1"/>
  </cols>
  <sheetData>
    <row r="1" spans="3:24" ht="31.5">
      <c r="C1" s="16"/>
      <c r="D1" s="262" t="str">
        <f>+Dati!B1</f>
        <v>CIT</v>
      </c>
      <c r="E1" s="263"/>
      <c r="F1" s="263"/>
      <c r="G1" s="263"/>
      <c r="H1" s="263"/>
      <c r="I1" s="263"/>
      <c r="J1" s="263"/>
      <c r="K1" s="263"/>
      <c r="L1" s="263"/>
      <c r="N1" s="15"/>
      <c r="O1" s="15"/>
      <c r="P1" s="15"/>
      <c r="U1" s="23"/>
      <c r="X1" s="23" t="str">
        <f>+Dati!B3</f>
        <v>2-SAN MARINO</v>
      </c>
    </row>
    <row r="2" spans="3:30" ht="46.5" customHeight="1" thickBot="1">
      <c r="C2" s="16"/>
      <c r="D2" s="62" t="s">
        <v>29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R2" s="23" t="s">
        <v>61</v>
      </c>
      <c r="S2" s="29"/>
      <c r="T2" s="29"/>
      <c r="U2" s="30"/>
      <c r="W2" s="28"/>
      <c r="X2" s="30">
        <f>+Dati!B5</f>
      </c>
      <c r="AA2" t="s">
        <v>46</v>
      </c>
      <c r="AB2" s="90">
        <v>7</v>
      </c>
      <c r="AD2">
        <f>+AB2*3</f>
        <v>21</v>
      </c>
    </row>
    <row r="3" spans="4:36" ht="35.25" customHeight="1" thickBot="1" thickTop="1">
      <c r="D3" s="264" t="s">
        <v>52</v>
      </c>
      <c r="E3" s="265"/>
      <c r="F3" s="146">
        <f aca="true" t="shared" si="0" ref="F3:O3">+AA4</f>
        <v>2.4761904761904763</v>
      </c>
      <c r="G3" s="146">
        <f t="shared" si="0"/>
        <v>3.9047619047619047</v>
      </c>
      <c r="H3" s="146">
        <f t="shared" si="0"/>
        <v>3.1904761904761907</v>
      </c>
      <c r="I3" s="146">
        <f t="shared" si="0"/>
        <v>2.9047619047619047</v>
      </c>
      <c r="J3" s="146">
        <f t="shared" si="0"/>
        <v>0</v>
      </c>
      <c r="K3" s="146">
        <f t="shared" si="0"/>
        <v>2.142857142857143</v>
      </c>
      <c r="L3" s="146">
        <f t="shared" si="0"/>
        <v>0</v>
      </c>
      <c r="M3" s="146">
        <f t="shared" si="0"/>
        <v>1.8571428571428572</v>
      </c>
      <c r="N3" s="146">
        <f t="shared" si="0"/>
        <v>3.2857142857142856</v>
      </c>
      <c r="O3" s="150">
        <f t="shared" si="0"/>
        <v>2.9047619047619047</v>
      </c>
      <c r="P3" s="279" t="s">
        <v>201</v>
      </c>
      <c r="Q3" s="280"/>
      <c r="R3" s="280"/>
      <c r="S3" s="280"/>
      <c r="T3" s="280"/>
      <c r="U3" s="280"/>
      <c r="V3" s="280"/>
      <c r="W3" s="280"/>
      <c r="X3" s="281"/>
      <c r="AA3">
        <f aca="true" t="shared" si="1" ref="AA3:AJ3">SUM(F6:F187)</f>
        <v>52</v>
      </c>
      <c r="AB3">
        <f t="shared" si="1"/>
        <v>82</v>
      </c>
      <c r="AC3">
        <f t="shared" si="1"/>
        <v>67</v>
      </c>
      <c r="AD3">
        <f t="shared" si="1"/>
        <v>61</v>
      </c>
      <c r="AE3">
        <f t="shared" si="1"/>
        <v>0</v>
      </c>
      <c r="AF3">
        <f t="shared" si="1"/>
        <v>45</v>
      </c>
      <c r="AG3">
        <f t="shared" si="1"/>
        <v>0</v>
      </c>
      <c r="AH3">
        <f t="shared" si="1"/>
        <v>39</v>
      </c>
      <c r="AI3">
        <f t="shared" si="1"/>
        <v>69</v>
      </c>
      <c r="AJ3">
        <f t="shared" si="1"/>
        <v>61</v>
      </c>
    </row>
    <row r="4" spans="2:36" s="3" customFormat="1" ht="14.25" thickBot="1" thickTop="1">
      <c r="B4" s="4"/>
      <c r="C4" s="4"/>
      <c r="E4" s="139"/>
      <c r="F4" s="266" t="s">
        <v>34</v>
      </c>
      <c r="G4" s="250" t="s">
        <v>35</v>
      </c>
      <c r="H4" s="250" t="s">
        <v>36</v>
      </c>
      <c r="I4" s="250" t="s">
        <v>37</v>
      </c>
      <c r="J4" s="250" t="s">
        <v>38</v>
      </c>
      <c r="K4" s="250" t="s">
        <v>39</v>
      </c>
      <c r="L4" s="250" t="s">
        <v>40</v>
      </c>
      <c r="M4" s="250" t="s">
        <v>41</v>
      </c>
      <c r="N4" s="250" t="s">
        <v>42</v>
      </c>
      <c r="O4" s="282" t="s">
        <v>43</v>
      </c>
      <c r="P4" s="141" t="s">
        <v>15</v>
      </c>
      <c r="Q4" s="141" t="s">
        <v>15</v>
      </c>
      <c r="R4" s="142" t="s">
        <v>0</v>
      </c>
      <c r="S4" s="143" t="s">
        <v>0</v>
      </c>
      <c r="T4" s="144" t="s">
        <v>0</v>
      </c>
      <c r="U4" s="143" t="s">
        <v>0</v>
      </c>
      <c r="V4" s="145" t="s">
        <v>0</v>
      </c>
      <c r="W4" s="142" t="s">
        <v>49</v>
      </c>
      <c r="X4" s="145" t="s">
        <v>49</v>
      </c>
      <c r="Y4" s="44"/>
      <c r="AA4" s="3">
        <f>+AA3/AD2</f>
        <v>2.4761904761904763</v>
      </c>
      <c r="AB4" s="3">
        <f>+AB3/AD2</f>
        <v>3.9047619047619047</v>
      </c>
      <c r="AC4" s="3">
        <f>+AC3/AD2</f>
        <v>3.1904761904761907</v>
      </c>
      <c r="AD4" s="3">
        <f>+AD3/AD2</f>
        <v>2.9047619047619047</v>
      </c>
      <c r="AE4" s="3">
        <f>+AE3/AD2</f>
        <v>0</v>
      </c>
      <c r="AF4" s="3">
        <f>+AF3/AD2</f>
        <v>2.142857142857143</v>
      </c>
      <c r="AG4" s="3">
        <f>+AG3/AD2</f>
        <v>0</v>
      </c>
      <c r="AH4" s="3">
        <f>+AH3/AD2</f>
        <v>1.8571428571428572</v>
      </c>
      <c r="AI4" s="3">
        <f>+AI3/AD2</f>
        <v>3.2857142857142856</v>
      </c>
      <c r="AJ4" s="3">
        <f>+AJ3/AD2</f>
        <v>2.9047619047619047</v>
      </c>
    </row>
    <row r="5" spans="2:25" s="3" customFormat="1" ht="12" customHeight="1" thickBot="1">
      <c r="B5" s="35" t="s">
        <v>0</v>
      </c>
      <c r="C5" s="36" t="s">
        <v>1</v>
      </c>
      <c r="D5" s="37" t="s">
        <v>2</v>
      </c>
      <c r="E5" s="140"/>
      <c r="F5" s="267"/>
      <c r="G5" s="251"/>
      <c r="H5" s="251"/>
      <c r="I5" s="251"/>
      <c r="J5" s="251"/>
      <c r="K5" s="251"/>
      <c r="L5" s="251"/>
      <c r="M5" s="251"/>
      <c r="N5" s="251"/>
      <c r="O5" s="283"/>
      <c r="P5" s="50" t="s">
        <v>44</v>
      </c>
      <c r="Q5" s="50" t="s">
        <v>16</v>
      </c>
      <c r="R5" s="57">
        <v>0</v>
      </c>
      <c r="S5" s="58">
        <v>1</v>
      </c>
      <c r="T5" s="58">
        <v>2</v>
      </c>
      <c r="U5" s="58">
        <v>3</v>
      </c>
      <c r="V5" s="59">
        <v>5</v>
      </c>
      <c r="W5" s="60" t="s">
        <v>59</v>
      </c>
      <c r="X5" s="61" t="s">
        <v>60</v>
      </c>
      <c r="Y5" s="44"/>
    </row>
    <row r="6" spans="2:25" ht="12" customHeight="1">
      <c r="B6" s="39"/>
      <c r="C6" s="40"/>
      <c r="D6" s="32" t="s">
        <v>202</v>
      </c>
      <c r="E6" s="133" t="s">
        <v>31</v>
      </c>
      <c r="F6" s="199">
        <v>1</v>
      </c>
      <c r="G6" s="199">
        <v>2</v>
      </c>
      <c r="H6" s="199">
        <v>1</v>
      </c>
      <c r="I6" s="199">
        <v>0</v>
      </c>
      <c r="J6" s="199"/>
      <c r="K6" s="199">
        <v>0</v>
      </c>
      <c r="L6" s="199"/>
      <c r="M6" s="199">
        <v>1</v>
      </c>
      <c r="N6" s="199">
        <v>3</v>
      </c>
      <c r="O6" s="200">
        <v>5</v>
      </c>
      <c r="P6" s="43">
        <f aca="true" t="shared" si="2" ref="P6:P37">SUM(F6:O6)</f>
        <v>13</v>
      </c>
      <c r="Q6" s="276">
        <f>+P6+P7+P8+Y6</f>
        <v>44</v>
      </c>
      <c r="R6" s="51">
        <v>6</v>
      </c>
      <c r="S6" s="52">
        <v>8</v>
      </c>
      <c r="T6" s="52">
        <v>2</v>
      </c>
      <c r="U6" s="52">
        <v>4</v>
      </c>
      <c r="V6" s="53">
        <v>4</v>
      </c>
      <c r="W6" s="242">
        <v>0</v>
      </c>
      <c r="X6" s="246">
        <v>0</v>
      </c>
      <c r="Y6">
        <f>SUM(W6:X6)</f>
        <v>0</v>
      </c>
    </row>
    <row r="7" spans="2:25" ht="12" customHeight="1">
      <c r="B7" s="38">
        <v>1</v>
      </c>
      <c r="C7" s="48">
        <v>303</v>
      </c>
      <c r="D7" s="33" t="s">
        <v>128</v>
      </c>
      <c r="E7" s="134" t="s">
        <v>32</v>
      </c>
      <c r="F7" s="201">
        <v>0</v>
      </c>
      <c r="G7" s="89">
        <v>5</v>
      </c>
      <c r="H7" s="89">
        <v>5</v>
      </c>
      <c r="I7" s="89">
        <v>3</v>
      </c>
      <c r="J7" s="89"/>
      <c r="K7" s="89">
        <v>0</v>
      </c>
      <c r="L7" s="89"/>
      <c r="M7" s="89">
        <v>0</v>
      </c>
      <c r="N7" s="89">
        <v>3</v>
      </c>
      <c r="O7" s="149">
        <v>1</v>
      </c>
      <c r="P7" s="33">
        <f t="shared" si="2"/>
        <v>17</v>
      </c>
      <c r="Q7" s="277"/>
      <c r="R7" s="252" t="s">
        <v>45</v>
      </c>
      <c r="S7" s="253"/>
      <c r="T7" s="256">
        <f>+Q6/30</f>
        <v>1.4666666666666666</v>
      </c>
      <c r="U7" s="257"/>
      <c r="V7" s="258"/>
      <c r="W7" s="275"/>
      <c r="X7" s="268"/>
      <c r="Y7" s="1"/>
    </row>
    <row r="8" spans="2:24" ht="12" customHeight="1" thickBot="1">
      <c r="B8" s="41"/>
      <c r="C8" s="49"/>
      <c r="D8" s="34" t="s">
        <v>105</v>
      </c>
      <c r="E8" s="135" t="s">
        <v>33</v>
      </c>
      <c r="F8" s="202">
        <v>1</v>
      </c>
      <c r="G8" s="191">
        <v>5</v>
      </c>
      <c r="H8" s="191">
        <v>1</v>
      </c>
      <c r="I8" s="191">
        <v>1</v>
      </c>
      <c r="J8" s="191"/>
      <c r="K8" s="191">
        <v>1</v>
      </c>
      <c r="L8" s="191"/>
      <c r="M8" s="191">
        <v>0</v>
      </c>
      <c r="N8" s="191">
        <v>3</v>
      </c>
      <c r="O8" s="192">
        <v>2</v>
      </c>
      <c r="P8" s="34">
        <f t="shared" si="2"/>
        <v>14</v>
      </c>
      <c r="Q8" s="278"/>
      <c r="R8" s="254"/>
      <c r="S8" s="255"/>
      <c r="T8" s="259"/>
      <c r="U8" s="260"/>
      <c r="V8" s="261"/>
      <c r="W8" s="243"/>
      <c r="X8" s="247"/>
    </row>
    <row r="9" spans="2:28" ht="12" customHeight="1">
      <c r="B9" s="39"/>
      <c r="C9" s="53"/>
      <c r="D9" s="32" t="s">
        <v>204</v>
      </c>
      <c r="E9" s="133" t="s">
        <v>31</v>
      </c>
      <c r="F9" s="199">
        <v>3</v>
      </c>
      <c r="G9" s="199">
        <v>3</v>
      </c>
      <c r="H9" s="199">
        <v>1</v>
      </c>
      <c r="I9" s="199">
        <v>5</v>
      </c>
      <c r="J9" s="199"/>
      <c r="K9" s="199">
        <v>5</v>
      </c>
      <c r="L9" s="199"/>
      <c r="M9" s="199">
        <v>0</v>
      </c>
      <c r="N9" s="199">
        <v>2</v>
      </c>
      <c r="O9" s="199">
        <v>3</v>
      </c>
      <c r="P9" s="43">
        <f t="shared" si="2"/>
        <v>22</v>
      </c>
      <c r="Q9" s="276">
        <f>+P9+P10+P11+Y9</f>
        <v>45</v>
      </c>
      <c r="R9" s="51">
        <v>8</v>
      </c>
      <c r="S9" s="52">
        <v>3</v>
      </c>
      <c r="T9" s="52">
        <v>1</v>
      </c>
      <c r="U9" s="52">
        <v>10</v>
      </c>
      <c r="V9" s="53">
        <v>2</v>
      </c>
      <c r="W9" s="242">
        <v>0</v>
      </c>
      <c r="X9" s="246">
        <v>0</v>
      </c>
      <c r="Y9">
        <f>SUM(W9:X9)</f>
        <v>0</v>
      </c>
      <c r="AB9">
        <v>0</v>
      </c>
    </row>
    <row r="10" spans="2:24" ht="12" customHeight="1">
      <c r="B10" s="38">
        <v>2</v>
      </c>
      <c r="C10" s="48">
        <v>304</v>
      </c>
      <c r="D10" s="33" t="s">
        <v>107</v>
      </c>
      <c r="E10" s="134" t="s">
        <v>32</v>
      </c>
      <c r="F10" s="201">
        <v>0</v>
      </c>
      <c r="G10" s="89">
        <v>3</v>
      </c>
      <c r="H10" s="89">
        <v>3</v>
      </c>
      <c r="I10" s="89">
        <v>0</v>
      </c>
      <c r="J10" s="89"/>
      <c r="K10" s="89">
        <v>0</v>
      </c>
      <c r="L10" s="89"/>
      <c r="M10" s="89">
        <v>0</v>
      </c>
      <c r="N10" s="89">
        <v>3</v>
      </c>
      <c r="O10" s="123">
        <v>3</v>
      </c>
      <c r="P10" s="33">
        <f t="shared" si="2"/>
        <v>12</v>
      </c>
      <c r="Q10" s="277"/>
      <c r="R10" s="252" t="s">
        <v>45</v>
      </c>
      <c r="S10" s="253"/>
      <c r="T10" s="256">
        <f>+Q9/30</f>
        <v>1.5</v>
      </c>
      <c r="U10" s="257"/>
      <c r="V10" s="258"/>
      <c r="W10" s="275"/>
      <c r="X10" s="268"/>
    </row>
    <row r="11" spans="2:24" ht="12" customHeight="1" thickBot="1">
      <c r="B11" s="41"/>
      <c r="C11" s="49"/>
      <c r="D11" s="34" t="s">
        <v>99</v>
      </c>
      <c r="E11" s="135" t="s">
        <v>33</v>
      </c>
      <c r="F11" s="202">
        <v>0</v>
      </c>
      <c r="G11" s="191">
        <v>3</v>
      </c>
      <c r="H11" s="191">
        <v>3</v>
      </c>
      <c r="I11" s="191">
        <v>1</v>
      </c>
      <c r="J11" s="191"/>
      <c r="K11" s="191">
        <v>0</v>
      </c>
      <c r="L11" s="191"/>
      <c r="M11" s="191">
        <v>0</v>
      </c>
      <c r="N11" s="191">
        <v>1</v>
      </c>
      <c r="O11" s="193">
        <v>3</v>
      </c>
      <c r="P11" s="34">
        <f t="shared" si="2"/>
        <v>11</v>
      </c>
      <c r="Q11" s="278"/>
      <c r="R11" s="254"/>
      <c r="S11" s="255"/>
      <c r="T11" s="259"/>
      <c r="U11" s="260"/>
      <c r="V11" s="261"/>
      <c r="W11" s="243"/>
      <c r="X11" s="247"/>
    </row>
    <row r="12" spans="2:32" ht="12" customHeight="1">
      <c r="B12" s="39"/>
      <c r="C12" s="53"/>
      <c r="D12" s="32" t="s">
        <v>205</v>
      </c>
      <c r="E12" s="133" t="s">
        <v>31</v>
      </c>
      <c r="F12" s="199">
        <v>1</v>
      </c>
      <c r="G12" s="199">
        <v>3</v>
      </c>
      <c r="H12" s="199">
        <v>0</v>
      </c>
      <c r="I12" s="199">
        <v>5</v>
      </c>
      <c r="J12" s="199"/>
      <c r="K12" s="199">
        <v>5</v>
      </c>
      <c r="L12" s="199"/>
      <c r="M12" s="199">
        <v>1</v>
      </c>
      <c r="N12" s="199">
        <v>3</v>
      </c>
      <c r="O12" s="199">
        <v>1</v>
      </c>
      <c r="P12" s="43">
        <f t="shared" si="2"/>
        <v>19</v>
      </c>
      <c r="Q12" s="276">
        <f>+P12+P13+P14+Y12</f>
        <v>50</v>
      </c>
      <c r="R12" s="51">
        <v>7</v>
      </c>
      <c r="S12" s="52">
        <v>4</v>
      </c>
      <c r="T12" s="52">
        <v>3</v>
      </c>
      <c r="U12" s="52">
        <v>5</v>
      </c>
      <c r="V12" s="53">
        <v>5</v>
      </c>
      <c r="W12" s="242">
        <v>0</v>
      </c>
      <c r="X12" s="246">
        <v>0</v>
      </c>
      <c r="Y12">
        <f>SUM(W12:X12)</f>
        <v>0</v>
      </c>
      <c r="AB12">
        <v>0</v>
      </c>
      <c r="AF12" s="3"/>
    </row>
    <row r="13" spans="2:24" ht="12" customHeight="1">
      <c r="B13" s="38">
        <v>3</v>
      </c>
      <c r="C13" s="48">
        <v>302</v>
      </c>
      <c r="D13" s="33" t="s">
        <v>128</v>
      </c>
      <c r="E13" s="134" t="s">
        <v>32</v>
      </c>
      <c r="F13" s="201">
        <v>5</v>
      </c>
      <c r="G13" s="89">
        <v>5</v>
      </c>
      <c r="H13" s="89">
        <v>2</v>
      </c>
      <c r="I13" s="89">
        <v>1</v>
      </c>
      <c r="J13" s="89"/>
      <c r="K13" s="89">
        <v>0</v>
      </c>
      <c r="L13" s="89"/>
      <c r="M13" s="89">
        <v>0</v>
      </c>
      <c r="N13" s="89">
        <v>3</v>
      </c>
      <c r="O13" s="123">
        <v>0</v>
      </c>
      <c r="P13" s="33">
        <f t="shared" si="2"/>
        <v>16</v>
      </c>
      <c r="Q13" s="277"/>
      <c r="R13" s="252" t="s">
        <v>45</v>
      </c>
      <c r="S13" s="253"/>
      <c r="T13" s="269">
        <f>+Q12/30</f>
        <v>1.6666666666666667</v>
      </c>
      <c r="U13" s="270"/>
      <c r="V13" s="271"/>
      <c r="W13" s="275"/>
      <c r="X13" s="268"/>
    </row>
    <row r="14" spans="2:24" ht="12" customHeight="1" thickBot="1">
      <c r="B14" s="41"/>
      <c r="C14" s="49"/>
      <c r="D14" s="34" t="s">
        <v>105</v>
      </c>
      <c r="E14" s="135" t="s">
        <v>33</v>
      </c>
      <c r="F14" s="202">
        <v>2</v>
      </c>
      <c r="G14" s="191">
        <v>3</v>
      </c>
      <c r="H14" s="191">
        <v>5</v>
      </c>
      <c r="I14" s="191">
        <v>2</v>
      </c>
      <c r="J14" s="191"/>
      <c r="K14" s="191">
        <v>0</v>
      </c>
      <c r="L14" s="191"/>
      <c r="M14" s="191">
        <v>0</v>
      </c>
      <c r="N14" s="191">
        <v>3</v>
      </c>
      <c r="O14" s="193">
        <v>0</v>
      </c>
      <c r="P14" s="34">
        <f t="shared" si="2"/>
        <v>15</v>
      </c>
      <c r="Q14" s="278"/>
      <c r="R14" s="254"/>
      <c r="S14" s="255"/>
      <c r="T14" s="272"/>
      <c r="U14" s="273"/>
      <c r="V14" s="274"/>
      <c r="W14" s="243"/>
      <c r="X14" s="247"/>
    </row>
    <row r="15" spans="2:28" ht="12" customHeight="1">
      <c r="B15" s="39"/>
      <c r="C15" s="53"/>
      <c r="D15" s="32" t="s">
        <v>206</v>
      </c>
      <c r="E15" s="133" t="s">
        <v>31</v>
      </c>
      <c r="F15" s="199">
        <v>3</v>
      </c>
      <c r="G15" s="199">
        <v>3</v>
      </c>
      <c r="H15" s="199">
        <v>5</v>
      </c>
      <c r="I15" s="199">
        <v>3</v>
      </c>
      <c r="J15" s="199"/>
      <c r="K15" s="199">
        <v>1</v>
      </c>
      <c r="L15" s="199"/>
      <c r="M15" s="199">
        <v>0</v>
      </c>
      <c r="N15" s="199">
        <v>3</v>
      </c>
      <c r="O15" s="199">
        <v>5</v>
      </c>
      <c r="P15" s="43">
        <f t="shared" si="2"/>
        <v>23</v>
      </c>
      <c r="Q15" s="276">
        <f>+P15+P16+P17+Y15</f>
        <v>56</v>
      </c>
      <c r="R15" s="51">
        <v>7</v>
      </c>
      <c r="S15" s="52">
        <v>1</v>
      </c>
      <c r="T15" s="52">
        <v>1</v>
      </c>
      <c r="U15" s="52">
        <v>11</v>
      </c>
      <c r="V15" s="53">
        <v>4</v>
      </c>
      <c r="W15" s="242">
        <v>0</v>
      </c>
      <c r="X15" s="246">
        <v>0</v>
      </c>
      <c r="Y15">
        <f>SUM(W15:X15)</f>
        <v>0</v>
      </c>
      <c r="AB15">
        <v>0</v>
      </c>
    </row>
    <row r="16" spans="2:24" ht="12" customHeight="1">
      <c r="B16" s="38">
        <v>4</v>
      </c>
      <c r="C16" s="48">
        <v>305</v>
      </c>
      <c r="D16" s="33" t="s">
        <v>197</v>
      </c>
      <c r="E16" s="134" t="s">
        <v>32</v>
      </c>
      <c r="F16" s="201">
        <v>5</v>
      </c>
      <c r="G16" s="89">
        <v>3</v>
      </c>
      <c r="H16" s="89">
        <v>3</v>
      </c>
      <c r="I16" s="89">
        <v>3</v>
      </c>
      <c r="J16" s="89"/>
      <c r="K16" s="89">
        <v>3</v>
      </c>
      <c r="L16" s="89"/>
      <c r="M16" s="89">
        <v>0</v>
      </c>
      <c r="N16" s="89">
        <v>2</v>
      </c>
      <c r="O16" s="123">
        <v>0</v>
      </c>
      <c r="P16" s="33">
        <f t="shared" si="2"/>
        <v>19</v>
      </c>
      <c r="Q16" s="277"/>
      <c r="R16" s="252" t="s">
        <v>45</v>
      </c>
      <c r="S16" s="253"/>
      <c r="T16" s="256">
        <f>+Q15/30</f>
        <v>1.8666666666666667</v>
      </c>
      <c r="U16" s="257"/>
      <c r="V16" s="258"/>
      <c r="W16" s="275"/>
      <c r="X16" s="268"/>
    </row>
    <row r="17" spans="2:24" ht="12" customHeight="1" thickBot="1">
      <c r="B17" s="41"/>
      <c r="C17" s="49"/>
      <c r="D17" s="34" t="s">
        <v>105</v>
      </c>
      <c r="E17" s="135" t="s">
        <v>33</v>
      </c>
      <c r="F17" s="202">
        <v>0</v>
      </c>
      <c r="G17" s="191">
        <v>5</v>
      </c>
      <c r="H17" s="191">
        <v>3</v>
      </c>
      <c r="I17" s="191">
        <v>3</v>
      </c>
      <c r="J17" s="191"/>
      <c r="K17" s="191">
        <v>0</v>
      </c>
      <c r="L17" s="191"/>
      <c r="M17" s="191">
        <v>0</v>
      </c>
      <c r="N17" s="191">
        <v>3</v>
      </c>
      <c r="O17" s="193">
        <v>0</v>
      </c>
      <c r="P17" s="34">
        <f t="shared" si="2"/>
        <v>14</v>
      </c>
      <c r="Q17" s="278"/>
      <c r="R17" s="254"/>
      <c r="S17" s="255"/>
      <c r="T17" s="259"/>
      <c r="U17" s="260"/>
      <c r="V17" s="261"/>
      <c r="W17" s="243"/>
      <c r="X17" s="247"/>
    </row>
    <row r="18" spans="2:28" ht="12" customHeight="1">
      <c r="B18" s="39"/>
      <c r="C18" s="53"/>
      <c r="D18" s="32" t="s">
        <v>207</v>
      </c>
      <c r="E18" s="133" t="s">
        <v>31</v>
      </c>
      <c r="F18" s="199">
        <v>3</v>
      </c>
      <c r="G18" s="199">
        <v>5</v>
      </c>
      <c r="H18" s="199">
        <v>1</v>
      </c>
      <c r="I18" s="199">
        <v>3</v>
      </c>
      <c r="J18" s="199"/>
      <c r="K18" s="199">
        <v>0</v>
      </c>
      <c r="L18" s="199"/>
      <c r="M18" s="199">
        <v>0</v>
      </c>
      <c r="N18" s="199">
        <v>5</v>
      </c>
      <c r="O18" s="199">
        <v>2</v>
      </c>
      <c r="P18" s="43">
        <f t="shared" si="2"/>
        <v>19</v>
      </c>
      <c r="Q18" s="276">
        <f>+P18+P19+P20+Y18</f>
        <v>63</v>
      </c>
      <c r="R18" s="51">
        <v>3</v>
      </c>
      <c r="S18" s="52">
        <v>2</v>
      </c>
      <c r="T18" s="52">
        <v>4</v>
      </c>
      <c r="U18" s="52">
        <v>11</v>
      </c>
      <c r="V18" s="53">
        <v>4</v>
      </c>
      <c r="W18" s="242">
        <v>0</v>
      </c>
      <c r="X18" s="246">
        <v>0</v>
      </c>
      <c r="Y18">
        <f>SUM(W18:X18)</f>
        <v>0</v>
      </c>
      <c r="AB18">
        <v>0</v>
      </c>
    </row>
    <row r="19" spans="1:24" ht="12" customHeight="1">
      <c r="A19" s="46"/>
      <c r="B19" s="38">
        <v>5</v>
      </c>
      <c r="C19" s="48">
        <v>306</v>
      </c>
      <c r="D19" s="33" t="s">
        <v>107</v>
      </c>
      <c r="E19" s="134" t="s">
        <v>32</v>
      </c>
      <c r="F19" s="201">
        <v>1</v>
      </c>
      <c r="G19" s="89">
        <v>3</v>
      </c>
      <c r="H19" s="89">
        <v>5</v>
      </c>
      <c r="I19" s="89">
        <v>3</v>
      </c>
      <c r="J19" s="89"/>
      <c r="K19" s="89">
        <v>2</v>
      </c>
      <c r="L19" s="89"/>
      <c r="M19" s="89">
        <v>5</v>
      </c>
      <c r="N19" s="89">
        <v>3</v>
      </c>
      <c r="O19" s="123">
        <v>3</v>
      </c>
      <c r="P19" s="33">
        <f t="shared" si="2"/>
        <v>25</v>
      </c>
      <c r="Q19" s="277"/>
      <c r="R19" s="252" t="s">
        <v>45</v>
      </c>
      <c r="S19" s="253"/>
      <c r="T19" s="256">
        <f>+Q18/30</f>
        <v>2.1</v>
      </c>
      <c r="U19" s="257"/>
      <c r="V19" s="258"/>
      <c r="W19" s="275"/>
      <c r="X19" s="268"/>
    </row>
    <row r="20" spans="1:24" ht="12" customHeight="1" thickBot="1">
      <c r="A20" s="46"/>
      <c r="B20" s="41"/>
      <c r="C20" s="49"/>
      <c r="D20" s="34" t="s">
        <v>86</v>
      </c>
      <c r="E20" s="135" t="s">
        <v>33</v>
      </c>
      <c r="F20" s="202">
        <v>3</v>
      </c>
      <c r="G20" s="191">
        <v>3</v>
      </c>
      <c r="H20" s="191">
        <v>3</v>
      </c>
      <c r="I20" s="191">
        <v>2</v>
      </c>
      <c r="J20" s="191"/>
      <c r="K20" s="191">
        <v>0</v>
      </c>
      <c r="L20" s="191"/>
      <c r="M20" s="191">
        <v>2</v>
      </c>
      <c r="N20" s="191">
        <v>3</v>
      </c>
      <c r="O20" s="193">
        <v>3</v>
      </c>
      <c r="P20" s="34">
        <f t="shared" si="2"/>
        <v>19</v>
      </c>
      <c r="Q20" s="278"/>
      <c r="R20" s="254"/>
      <c r="S20" s="255"/>
      <c r="T20" s="259"/>
      <c r="U20" s="260"/>
      <c r="V20" s="261"/>
      <c r="W20" s="243"/>
      <c r="X20" s="247"/>
    </row>
    <row r="21" spans="1:28" ht="12" customHeight="1">
      <c r="A21" s="45"/>
      <c r="B21" s="39"/>
      <c r="C21" s="53"/>
      <c r="D21" s="32" t="s">
        <v>208</v>
      </c>
      <c r="E21" s="133" t="s">
        <v>31</v>
      </c>
      <c r="F21" s="199">
        <v>3</v>
      </c>
      <c r="G21" s="199">
        <v>5</v>
      </c>
      <c r="H21" s="199">
        <v>5</v>
      </c>
      <c r="I21" s="199">
        <v>5</v>
      </c>
      <c r="J21" s="199"/>
      <c r="K21" s="199">
        <v>5</v>
      </c>
      <c r="L21" s="199"/>
      <c r="M21" s="199">
        <v>5</v>
      </c>
      <c r="N21" s="199">
        <v>5</v>
      </c>
      <c r="O21" s="199">
        <v>5</v>
      </c>
      <c r="P21" s="43">
        <f t="shared" si="2"/>
        <v>38</v>
      </c>
      <c r="Q21" s="276">
        <f>+P21+P22+P23+Y21</f>
        <v>102</v>
      </c>
      <c r="R21" s="51">
        <v>0</v>
      </c>
      <c r="S21" s="52">
        <v>1</v>
      </c>
      <c r="T21" s="52">
        <v>0</v>
      </c>
      <c r="U21" s="52">
        <v>7</v>
      </c>
      <c r="V21" s="53">
        <v>16</v>
      </c>
      <c r="W21" s="242">
        <v>0</v>
      </c>
      <c r="X21" s="246">
        <v>0</v>
      </c>
      <c r="Y21">
        <f>SUM(W21:X21)</f>
        <v>0</v>
      </c>
      <c r="AB21">
        <v>0</v>
      </c>
    </row>
    <row r="22" spans="1:24" ht="12" customHeight="1">
      <c r="A22" s="45"/>
      <c r="B22" s="38">
        <v>6</v>
      </c>
      <c r="C22" s="48">
        <v>309</v>
      </c>
      <c r="D22" s="33" t="s">
        <v>90</v>
      </c>
      <c r="E22" s="134" t="s">
        <v>32</v>
      </c>
      <c r="F22" s="201">
        <v>5</v>
      </c>
      <c r="G22" s="89">
        <v>3</v>
      </c>
      <c r="H22" s="89">
        <v>5</v>
      </c>
      <c r="I22" s="89">
        <v>3</v>
      </c>
      <c r="J22" s="89"/>
      <c r="K22" s="89">
        <v>5</v>
      </c>
      <c r="L22" s="89"/>
      <c r="M22" s="89">
        <v>5</v>
      </c>
      <c r="N22" s="89">
        <v>3</v>
      </c>
      <c r="O22" s="123">
        <v>5</v>
      </c>
      <c r="P22" s="33">
        <f t="shared" si="2"/>
        <v>34</v>
      </c>
      <c r="Q22" s="277"/>
      <c r="R22" s="252" t="s">
        <v>45</v>
      </c>
      <c r="S22" s="253"/>
      <c r="T22" s="256">
        <f>+Q21/30</f>
        <v>3.4</v>
      </c>
      <c r="U22" s="257"/>
      <c r="V22" s="258"/>
      <c r="W22" s="275"/>
      <c r="X22" s="268"/>
    </row>
    <row r="23" spans="1:24" ht="12" customHeight="1" thickBot="1">
      <c r="A23" s="45"/>
      <c r="B23" s="41"/>
      <c r="C23" s="49"/>
      <c r="D23" s="34" t="s">
        <v>97</v>
      </c>
      <c r="E23" s="135" t="s">
        <v>33</v>
      </c>
      <c r="F23" s="202">
        <v>1</v>
      </c>
      <c r="G23" s="191">
        <v>5</v>
      </c>
      <c r="H23" s="191">
        <v>3</v>
      </c>
      <c r="I23" s="191">
        <v>5</v>
      </c>
      <c r="J23" s="191"/>
      <c r="K23" s="191">
        <v>3</v>
      </c>
      <c r="L23" s="191"/>
      <c r="M23" s="191">
        <v>5</v>
      </c>
      <c r="N23" s="191">
        <v>3</v>
      </c>
      <c r="O23" s="193">
        <v>5</v>
      </c>
      <c r="P23" s="34">
        <f t="shared" si="2"/>
        <v>30</v>
      </c>
      <c r="Q23" s="278"/>
      <c r="R23" s="254"/>
      <c r="S23" s="255"/>
      <c r="T23" s="259"/>
      <c r="U23" s="260"/>
      <c r="V23" s="261"/>
      <c r="W23" s="243"/>
      <c r="X23" s="247"/>
    </row>
    <row r="24" spans="1:28" ht="12" customHeight="1">
      <c r="A24" s="45"/>
      <c r="B24" s="39"/>
      <c r="C24" s="53"/>
      <c r="D24" s="32" t="s">
        <v>209</v>
      </c>
      <c r="E24" s="133" t="s">
        <v>31</v>
      </c>
      <c r="F24" s="199">
        <v>5</v>
      </c>
      <c r="G24" s="199">
        <v>5</v>
      </c>
      <c r="H24" s="199">
        <v>5</v>
      </c>
      <c r="I24" s="199">
        <v>5</v>
      </c>
      <c r="J24" s="199"/>
      <c r="K24" s="199">
        <v>5</v>
      </c>
      <c r="L24" s="199"/>
      <c r="M24" s="199">
        <v>5</v>
      </c>
      <c r="N24" s="199">
        <v>5</v>
      </c>
      <c r="O24" s="199">
        <v>5</v>
      </c>
      <c r="P24" s="43">
        <f t="shared" si="2"/>
        <v>40</v>
      </c>
      <c r="Q24" s="276">
        <f>+P24+P25+P26+Y24</f>
        <v>116</v>
      </c>
      <c r="R24" s="51">
        <v>0</v>
      </c>
      <c r="S24" s="52">
        <v>0</v>
      </c>
      <c r="T24" s="52">
        <v>0</v>
      </c>
      <c r="U24" s="52">
        <v>2</v>
      </c>
      <c r="V24" s="53">
        <v>22</v>
      </c>
      <c r="W24" s="242">
        <v>0</v>
      </c>
      <c r="X24" s="246">
        <v>0</v>
      </c>
      <c r="Y24">
        <f>SUM(W24:X24)</f>
        <v>0</v>
      </c>
      <c r="AB24">
        <v>0</v>
      </c>
    </row>
    <row r="25" spans="1:24" ht="12" customHeight="1">
      <c r="A25" s="45"/>
      <c r="B25" s="38">
        <v>7</v>
      </c>
      <c r="C25" s="48">
        <v>308</v>
      </c>
      <c r="D25" s="33" t="s">
        <v>128</v>
      </c>
      <c r="E25" s="134" t="s">
        <v>32</v>
      </c>
      <c r="F25" s="201">
        <v>5</v>
      </c>
      <c r="G25" s="89">
        <v>5</v>
      </c>
      <c r="H25" s="89">
        <v>5</v>
      </c>
      <c r="I25" s="89">
        <v>5</v>
      </c>
      <c r="J25" s="89"/>
      <c r="K25" s="89">
        <v>5</v>
      </c>
      <c r="L25" s="89"/>
      <c r="M25" s="89">
        <v>5</v>
      </c>
      <c r="N25" s="89">
        <v>5</v>
      </c>
      <c r="O25" s="123">
        <v>5</v>
      </c>
      <c r="P25" s="33">
        <f t="shared" si="2"/>
        <v>40</v>
      </c>
      <c r="Q25" s="277"/>
      <c r="R25" s="252" t="s">
        <v>45</v>
      </c>
      <c r="S25" s="253"/>
      <c r="T25" s="256">
        <f>+Q24/30</f>
        <v>3.8666666666666667</v>
      </c>
      <c r="U25" s="257"/>
      <c r="V25" s="258"/>
      <c r="W25" s="275"/>
      <c r="X25" s="268"/>
    </row>
    <row r="26" spans="1:24" ht="12" customHeight="1" thickBot="1">
      <c r="A26" s="45"/>
      <c r="B26" s="41"/>
      <c r="C26" s="49"/>
      <c r="D26" s="34" t="s">
        <v>99</v>
      </c>
      <c r="E26" s="135" t="s">
        <v>33</v>
      </c>
      <c r="F26" s="202">
        <v>5</v>
      </c>
      <c r="G26" s="191">
        <v>5</v>
      </c>
      <c r="H26" s="191">
        <v>3</v>
      </c>
      <c r="I26" s="191">
        <v>3</v>
      </c>
      <c r="J26" s="191"/>
      <c r="K26" s="191">
        <v>5</v>
      </c>
      <c r="L26" s="191"/>
      <c r="M26" s="191">
        <v>5</v>
      </c>
      <c r="N26" s="191">
        <v>5</v>
      </c>
      <c r="O26" s="193">
        <v>5</v>
      </c>
      <c r="P26" s="34">
        <f t="shared" si="2"/>
        <v>36</v>
      </c>
      <c r="Q26" s="278"/>
      <c r="R26" s="254"/>
      <c r="S26" s="255"/>
      <c r="T26" s="259"/>
      <c r="U26" s="260"/>
      <c r="V26" s="261"/>
      <c r="W26" s="243"/>
      <c r="X26" s="247"/>
    </row>
    <row r="27" spans="1:28" ht="12" customHeight="1">
      <c r="A27" s="45"/>
      <c r="B27" s="39"/>
      <c r="C27" s="53"/>
      <c r="D27" s="32"/>
      <c r="E27" s="133" t="s">
        <v>31</v>
      </c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43">
        <f t="shared" si="2"/>
        <v>0</v>
      </c>
      <c r="Q27" s="276">
        <f>+P27+P28+P29+Y27</f>
        <v>0</v>
      </c>
      <c r="R27" s="51"/>
      <c r="S27" s="52"/>
      <c r="T27" s="52"/>
      <c r="U27" s="52"/>
      <c r="V27" s="53"/>
      <c r="W27" s="242"/>
      <c r="X27" s="246"/>
      <c r="Y27">
        <f>SUM(W27:X27)</f>
        <v>0</v>
      </c>
      <c r="AB27">
        <v>0</v>
      </c>
    </row>
    <row r="28" spans="1:24" ht="12" customHeight="1">
      <c r="A28" s="45"/>
      <c r="B28" s="38"/>
      <c r="C28" s="48"/>
      <c r="D28" s="33"/>
      <c r="E28" s="134" t="s">
        <v>32</v>
      </c>
      <c r="F28" s="201"/>
      <c r="G28" s="89"/>
      <c r="H28" s="89"/>
      <c r="I28" s="89"/>
      <c r="J28" s="89"/>
      <c r="K28" s="89"/>
      <c r="L28" s="89"/>
      <c r="M28" s="89"/>
      <c r="N28" s="89"/>
      <c r="O28" s="123"/>
      <c r="P28" s="33">
        <f t="shared" si="2"/>
        <v>0</v>
      </c>
      <c r="Q28" s="277"/>
      <c r="R28" s="252" t="s">
        <v>45</v>
      </c>
      <c r="S28" s="253"/>
      <c r="T28" s="256">
        <f>+Q27/30</f>
        <v>0</v>
      </c>
      <c r="U28" s="257"/>
      <c r="V28" s="258"/>
      <c r="W28" s="275"/>
      <c r="X28" s="268"/>
    </row>
    <row r="29" spans="1:24" ht="12" customHeight="1" thickBot="1">
      <c r="A29" s="45"/>
      <c r="B29" s="41"/>
      <c r="C29" s="49"/>
      <c r="D29" s="34"/>
      <c r="E29" s="135" t="s">
        <v>33</v>
      </c>
      <c r="F29" s="202"/>
      <c r="G29" s="191"/>
      <c r="H29" s="191"/>
      <c r="I29" s="191"/>
      <c r="J29" s="191"/>
      <c r="K29" s="191"/>
      <c r="L29" s="191"/>
      <c r="M29" s="191"/>
      <c r="N29" s="191"/>
      <c r="O29" s="193"/>
      <c r="P29" s="34">
        <f t="shared" si="2"/>
        <v>0</v>
      </c>
      <c r="Q29" s="278"/>
      <c r="R29" s="254"/>
      <c r="S29" s="255"/>
      <c r="T29" s="259"/>
      <c r="U29" s="260"/>
      <c r="V29" s="261"/>
      <c r="W29" s="243"/>
      <c r="X29" s="247"/>
    </row>
    <row r="30" spans="1:25" ht="12" customHeight="1">
      <c r="A30" s="45"/>
      <c r="B30" s="39"/>
      <c r="C30" s="53"/>
      <c r="D30" s="32"/>
      <c r="E30" s="133" t="s">
        <v>31</v>
      </c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43">
        <f t="shared" si="2"/>
        <v>0</v>
      </c>
      <c r="Q30" s="276">
        <f>+P30+P31+P32+Y30</f>
        <v>0</v>
      </c>
      <c r="R30" s="51"/>
      <c r="S30" s="52"/>
      <c r="T30" s="52"/>
      <c r="U30" s="52"/>
      <c r="V30" s="53"/>
      <c r="W30" s="242"/>
      <c r="X30" s="246"/>
      <c r="Y30">
        <f>SUM(W30:X30)</f>
        <v>0</v>
      </c>
    </row>
    <row r="31" spans="1:24" ht="12" customHeight="1">
      <c r="A31" s="45"/>
      <c r="B31" s="38"/>
      <c r="C31" s="48"/>
      <c r="D31" s="33"/>
      <c r="E31" s="134" t="s">
        <v>32</v>
      </c>
      <c r="F31" s="201"/>
      <c r="G31" s="89"/>
      <c r="H31" s="89"/>
      <c r="I31" s="89"/>
      <c r="J31" s="89"/>
      <c r="K31" s="89"/>
      <c r="L31" s="89"/>
      <c r="M31" s="89"/>
      <c r="N31" s="89"/>
      <c r="O31" s="123"/>
      <c r="P31" s="33">
        <f t="shared" si="2"/>
        <v>0</v>
      </c>
      <c r="Q31" s="277"/>
      <c r="R31" s="252" t="s">
        <v>45</v>
      </c>
      <c r="S31" s="253"/>
      <c r="T31" s="256">
        <f>+Q30/30</f>
        <v>0</v>
      </c>
      <c r="U31" s="257"/>
      <c r="V31" s="258"/>
      <c r="W31" s="275"/>
      <c r="X31" s="268"/>
    </row>
    <row r="32" spans="1:24" ht="12" customHeight="1" thickBot="1">
      <c r="A32" s="45"/>
      <c r="B32" s="41"/>
      <c r="C32" s="49"/>
      <c r="D32" s="34"/>
      <c r="E32" s="135" t="s">
        <v>33</v>
      </c>
      <c r="F32" s="202"/>
      <c r="G32" s="191"/>
      <c r="H32" s="191"/>
      <c r="I32" s="191"/>
      <c r="J32" s="191"/>
      <c r="K32" s="191"/>
      <c r="L32" s="191"/>
      <c r="M32" s="191"/>
      <c r="N32" s="191"/>
      <c r="O32" s="193"/>
      <c r="P32" s="34">
        <f t="shared" si="2"/>
        <v>0</v>
      </c>
      <c r="Q32" s="278"/>
      <c r="R32" s="254"/>
      <c r="S32" s="255"/>
      <c r="T32" s="259"/>
      <c r="U32" s="260"/>
      <c r="V32" s="261"/>
      <c r="W32" s="243"/>
      <c r="X32" s="247"/>
    </row>
    <row r="33" spans="1:25" ht="12" customHeight="1">
      <c r="A33" s="45"/>
      <c r="B33" s="39"/>
      <c r="C33" s="53"/>
      <c r="D33" s="32"/>
      <c r="E33" s="133" t="s">
        <v>31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43">
        <f t="shared" si="2"/>
        <v>0</v>
      </c>
      <c r="Q33" s="276">
        <f>+P33+P34+P35+Y33</f>
        <v>0</v>
      </c>
      <c r="R33" s="51"/>
      <c r="S33" s="52"/>
      <c r="T33" s="52"/>
      <c r="U33" s="52"/>
      <c r="V33" s="53"/>
      <c r="W33" s="242"/>
      <c r="X33" s="246"/>
      <c r="Y33">
        <f>SUM(W33:X33)</f>
        <v>0</v>
      </c>
    </row>
    <row r="34" spans="1:24" ht="12" customHeight="1">
      <c r="A34" s="45"/>
      <c r="B34" s="38"/>
      <c r="C34" s="48"/>
      <c r="D34" s="33"/>
      <c r="E34" s="134" t="s">
        <v>32</v>
      </c>
      <c r="F34" s="201"/>
      <c r="G34" s="89"/>
      <c r="H34" s="89"/>
      <c r="I34" s="89"/>
      <c r="J34" s="89"/>
      <c r="K34" s="89"/>
      <c r="L34" s="89"/>
      <c r="M34" s="89"/>
      <c r="N34" s="89"/>
      <c r="O34" s="123"/>
      <c r="P34" s="33">
        <f t="shared" si="2"/>
        <v>0</v>
      </c>
      <c r="Q34" s="277"/>
      <c r="R34" s="252" t="s">
        <v>45</v>
      </c>
      <c r="S34" s="253"/>
      <c r="T34" s="256">
        <f>+Q33/30</f>
        <v>0</v>
      </c>
      <c r="U34" s="257"/>
      <c r="V34" s="258"/>
      <c r="W34" s="275"/>
      <c r="X34" s="268"/>
    </row>
    <row r="35" spans="1:24" ht="12" customHeight="1" thickBot="1">
      <c r="A35" s="45"/>
      <c r="B35" s="41"/>
      <c r="C35" s="49"/>
      <c r="D35" s="34"/>
      <c r="E35" s="135" t="s">
        <v>33</v>
      </c>
      <c r="F35" s="202"/>
      <c r="G35" s="191"/>
      <c r="H35" s="191"/>
      <c r="I35" s="191"/>
      <c r="J35" s="191"/>
      <c r="K35" s="191"/>
      <c r="L35" s="191"/>
      <c r="M35" s="191"/>
      <c r="N35" s="191"/>
      <c r="O35" s="193"/>
      <c r="P35" s="34">
        <f t="shared" si="2"/>
        <v>0</v>
      </c>
      <c r="Q35" s="278"/>
      <c r="R35" s="254"/>
      <c r="S35" s="255"/>
      <c r="T35" s="259"/>
      <c r="U35" s="260"/>
      <c r="V35" s="261"/>
      <c r="W35" s="243"/>
      <c r="X35" s="247"/>
    </row>
    <row r="36" spans="1:25" ht="12" customHeight="1">
      <c r="A36" s="45"/>
      <c r="B36" s="39"/>
      <c r="C36" s="53"/>
      <c r="D36" s="32"/>
      <c r="E36" s="133" t="s">
        <v>31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43">
        <f t="shared" si="2"/>
        <v>0</v>
      </c>
      <c r="Q36" s="276">
        <f>+P36+P37+P38+Y36</f>
        <v>0</v>
      </c>
      <c r="R36" s="51"/>
      <c r="S36" s="52"/>
      <c r="T36" s="52"/>
      <c r="U36" s="52"/>
      <c r="V36" s="53"/>
      <c r="W36" s="242"/>
      <c r="X36" s="246"/>
      <c r="Y36">
        <f>SUM(W36:X36)</f>
        <v>0</v>
      </c>
    </row>
    <row r="37" spans="1:24" ht="12" customHeight="1">
      <c r="A37" s="45"/>
      <c r="B37" s="38"/>
      <c r="C37" s="48"/>
      <c r="D37" s="33"/>
      <c r="E37" s="134" t="s">
        <v>32</v>
      </c>
      <c r="F37" s="201"/>
      <c r="G37" s="89"/>
      <c r="H37" s="89"/>
      <c r="I37" s="89"/>
      <c r="J37" s="89"/>
      <c r="K37" s="89"/>
      <c r="L37" s="89"/>
      <c r="M37" s="89"/>
      <c r="N37" s="89"/>
      <c r="O37" s="123"/>
      <c r="P37" s="33">
        <f t="shared" si="2"/>
        <v>0</v>
      </c>
      <c r="Q37" s="277"/>
      <c r="R37" s="252" t="s">
        <v>45</v>
      </c>
      <c r="S37" s="253"/>
      <c r="T37" s="256">
        <f>+Q36/30</f>
        <v>0</v>
      </c>
      <c r="U37" s="257"/>
      <c r="V37" s="258"/>
      <c r="W37" s="275"/>
      <c r="X37" s="268"/>
    </row>
    <row r="38" spans="1:24" ht="12" customHeight="1" thickBot="1">
      <c r="A38" s="45"/>
      <c r="B38" s="41"/>
      <c r="C38" s="49"/>
      <c r="D38" s="34"/>
      <c r="E38" s="135" t="s">
        <v>33</v>
      </c>
      <c r="F38" s="202"/>
      <c r="G38" s="191"/>
      <c r="H38" s="191"/>
      <c r="I38" s="191"/>
      <c r="J38" s="191"/>
      <c r="K38" s="191"/>
      <c r="L38" s="191"/>
      <c r="M38" s="191"/>
      <c r="N38" s="191"/>
      <c r="O38" s="193"/>
      <c r="P38" s="34">
        <f aca="true" t="shared" si="3" ref="P38:P69">SUM(F38:O38)</f>
        <v>0</v>
      </c>
      <c r="Q38" s="278"/>
      <c r="R38" s="254"/>
      <c r="S38" s="255"/>
      <c r="T38" s="259"/>
      <c r="U38" s="260"/>
      <c r="V38" s="261"/>
      <c r="W38" s="243"/>
      <c r="X38" s="247"/>
    </row>
    <row r="39" spans="1:25" ht="12" customHeight="1">
      <c r="A39" s="45"/>
      <c r="B39" s="39"/>
      <c r="C39" s="53"/>
      <c r="D39" s="32"/>
      <c r="E39" s="133" t="s">
        <v>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43">
        <f t="shared" si="3"/>
        <v>0</v>
      </c>
      <c r="Q39" s="276">
        <f>+P39+P40+P41+Y39</f>
        <v>0</v>
      </c>
      <c r="R39" s="51"/>
      <c r="S39" s="52"/>
      <c r="T39" s="52"/>
      <c r="U39" s="52"/>
      <c r="V39" s="53"/>
      <c r="W39" s="242"/>
      <c r="X39" s="246"/>
      <c r="Y39">
        <f>SUM(W39:X39)</f>
        <v>0</v>
      </c>
    </row>
    <row r="40" spans="1:24" ht="12" customHeight="1">
      <c r="A40" s="45"/>
      <c r="B40" s="38"/>
      <c r="C40" s="48"/>
      <c r="D40" s="33"/>
      <c r="E40" s="134" t="s">
        <v>32</v>
      </c>
      <c r="F40" s="201"/>
      <c r="G40" s="89"/>
      <c r="H40" s="89"/>
      <c r="I40" s="89"/>
      <c r="J40" s="89"/>
      <c r="K40" s="89"/>
      <c r="L40" s="89"/>
      <c r="M40" s="89"/>
      <c r="N40" s="89"/>
      <c r="O40" s="123"/>
      <c r="P40" s="33">
        <f t="shared" si="3"/>
        <v>0</v>
      </c>
      <c r="Q40" s="277"/>
      <c r="R40" s="252" t="s">
        <v>45</v>
      </c>
      <c r="S40" s="253"/>
      <c r="T40" s="256">
        <f>+Q39/30</f>
        <v>0</v>
      </c>
      <c r="U40" s="257"/>
      <c r="V40" s="258"/>
      <c r="W40" s="275"/>
      <c r="X40" s="268"/>
    </row>
    <row r="41" spans="1:24" ht="12" customHeight="1" thickBot="1">
      <c r="A41" s="45"/>
      <c r="B41" s="41"/>
      <c r="C41" s="49"/>
      <c r="D41" s="34"/>
      <c r="E41" s="135" t="s">
        <v>33</v>
      </c>
      <c r="F41" s="202"/>
      <c r="G41" s="191"/>
      <c r="H41" s="191"/>
      <c r="I41" s="191"/>
      <c r="J41" s="191"/>
      <c r="K41" s="191"/>
      <c r="L41" s="191"/>
      <c r="M41" s="191"/>
      <c r="N41" s="191"/>
      <c r="O41" s="193"/>
      <c r="P41" s="34">
        <f t="shared" si="3"/>
        <v>0</v>
      </c>
      <c r="Q41" s="278"/>
      <c r="R41" s="254"/>
      <c r="S41" s="255"/>
      <c r="T41" s="259"/>
      <c r="U41" s="260"/>
      <c r="V41" s="261"/>
      <c r="W41" s="243"/>
      <c r="X41" s="247"/>
    </row>
    <row r="42" spans="1:25" ht="12" customHeight="1">
      <c r="A42" s="45"/>
      <c r="B42" s="39"/>
      <c r="C42" s="53"/>
      <c r="D42" s="32"/>
      <c r="E42" s="133" t="s">
        <v>31</v>
      </c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43">
        <f t="shared" si="3"/>
        <v>0</v>
      </c>
      <c r="Q42" s="276">
        <f>+P42+P43+P44+Y42</f>
        <v>0</v>
      </c>
      <c r="R42" s="51"/>
      <c r="S42" s="52"/>
      <c r="T42" s="52"/>
      <c r="U42" s="52"/>
      <c r="V42" s="53"/>
      <c r="W42" s="242"/>
      <c r="X42" s="246"/>
      <c r="Y42">
        <f>SUM(W42:X42)</f>
        <v>0</v>
      </c>
    </row>
    <row r="43" spans="1:24" ht="12" customHeight="1">
      <c r="A43" s="45"/>
      <c r="B43" s="38"/>
      <c r="C43" s="48"/>
      <c r="D43" s="33"/>
      <c r="E43" s="134" t="s">
        <v>32</v>
      </c>
      <c r="F43" s="201"/>
      <c r="G43" s="89"/>
      <c r="H43" s="89"/>
      <c r="I43" s="89"/>
      <c r="J43" s="89"/>
      <c r="K43" s="89"/>
      <c r="L43" s="89"/>
      <c r="M43" s="89"/>
      <c r="N43" s="89"/>
      <c r="O43" s="123"/>
      <c r="P43" s="33">
        <f t="shared" si="3"/>
        <v>0</v>
      </c>
      <c r="Q43" s="277"/>
      <c r="R43" s="252" t="s">
        <v>45</v>
      </c>
      <c r="S43" s="253"/>
      <c r="T43" s="256">
        <f>+Q42/30</f>
        <v>0</v>
      </c>
      <c r="U43" s="257"/>
      <c r="V43" s="258"/>
      <c r="W43" s="275"/>
      <c r="X43" s="268"/>
    </row>
    <row r="44" spans="1:24" ht="12" customHeight="1" thickBot="1">
      <c r="A44" s="45"/>
      <c r="B44" s="41"/>
      <c r="C44" s="49"/>
      <c r="D44" s="34"/>
      <c r="E44" s="135" t="s">
        <v>33</v>
      </c>
      <c r="F44" s="202"/>
      <c r="G44" s="191"/>
      <c r="H44" s="191"/>
      <c r="I44" s="191"/>
      <c r="J44" s="191"/>
      <c r="K44" s="191"/>
      <c r="L44" s="191"/>
      <c r="M44" s="191"/>
      <c r="N44" s="191"/>
      <c r="O44" s="193"/>
      <c r="P44" s="34">
        <f t="shared" si="3"/>
        <v>0</v>
      </c>
      <c r="Q44" s="278"/>
      <c r="R44" s="254"/>
      <c r="S44" s="255"/>
      <c r="T44" s="259"/>
      <c r="U44" s="260"/>
      <c r="V44" s="261"/>
      <c r="W44" s="243"/>
      <c r="X44" s="247"/>
    </row>
    <row r="45" spans="1:25" ht="12" customHeight="1">
      <c r="A45" s="45"/>
      <c r="B45" s="39"/>
      <c r="C45" s="53"/>
      <c r="D45" s="32"/>
      <c r="E45" s="133" t="s">
        <v>31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43">
        <f t="shared" si="3"/>
        <v>0</v>
      </c>
      <c r="Q45" s="276">
        <f>+P45+P46+P47+Y45</f>
        <v>0</v>
      </c>
      <c r="R45" s="51"/>
      <c r="S45" s="52"/>
      <c r="T45" s="52"/>
      <c r="U45" s="52"/>
      <c r="V45" s="53"/>
      <c r="W45" s="242"/>
      <c r="X45" s="246"/>
      <c r="Y45">
        <f>SUM(W45:X45)</f>
        <v>0</v>
      </c>
    </row>
    <row r="46" spans="1:24" ht="12" customHeight="1">
      <c r="A46" s="45"/>
      <c r="B46" s="38"/>
      <c r="C46" s="48"/>
      <c r="D46" s="33"/>
      <c r="E46" s="134" t="s">
        <v>32</v>
      </c>
      <c r="F46" s="201"/>
      <c r="G46" s="89"/>
      <c r="H46" s="89"/>
      <c r="I46" s="89"/>
      <c r="J46" s="89"/>
      <c r="K46" s="89"/>
      <c r="L46" s="89"/>
      <c r="M46" s="89"/>
      <c r="N46" s="89"/>
      <c r="O46" s="123"/>
      <c r="P46" s="33">
        <f t="shared" si="3"/>
        <v>0</v>
      </c>
      <c r="Q46" s="277"/>
      <c r="R46" s="252" t="s">
        <v>45</v>
      </c>
      <c r="S46" s="253"/>
      <c r="T46" s="256">
        <f>+Q45/30</f>
        <v>0</v>
      </c>
      <c r="U46" s="257"/>
      <c r="V46" s="258"/>
      <c r="W46" s="275"/>
      <c r="X46" s="268"/>
    </row>
    <row r="47" spans="1:24" ht="12" customHeight="1" thickBot="1">
      <c r="A47" s="45"/>
      <c r="B47" s="41"/>
      <c r="C47" s="49"/>
      <c r="D47" s="34"/>
      <c r="E47" s="135" t="s">
        <v>33</v>
      </c>
      <c r="F47" s="202"/>
      <c r="G47" s="191"/>
      <c r="H47" s="191"/>
      <c r="I47" s="191"/>
      <c r="J47" s="191"/>
      <c r="K47" s="191"/>
      <c r="L47" s="191"/>
      <c r="M47" s="191"/>
      <c r="N47" s="191"/>
      <c r="O47" s="193"/>
      <c r="P47" s="34">
        <f t="shared" si="3"/>
        <v>0</v>
      </c>
      <c r="Q47" s="278"/>
      <c r="R47" s="254"/>
      <c r="S47" s="255"/>
      <c r="T47" s="259"/>
      <c r="U47" s="260"/>
      <c r="V47" s="261"/>
      <c r="W47" s="243"/>
      <c r="X47" s="247"/>
    </row>
    <row r="48" spans="1:25" ht="12" customHeight="1">
      <c r="A48" s="45"/>
      <c r="B48" s="39"/>
      <c r="C48" s="53"/>
      <c r="D48" s="32"/>
      <c r="E48" s="133" t="s">
        <v>31</v>
      </c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43">
        <f t="shared" si="3"/>
        <v>0</v>
      </c>
      <c r="Q48" s="276">
        <f>+P48+P49+P50+Y48</f>
        <v>0</v>
      </c>
      <c r="R48" s="51"/>
      <c r="S48" s="52"/>
      <c r="T48" s="52"/>
      <c r="U48" s="52"/>
      <c r="V48" s="53"/>
      <c r="W48" s="242"/>
      <c r="X48" s="246"/>
      <c r="Y48">
        <f>SUM(W48:X48)</f>
        <v>0</v>
      </c>
    </row>
    <row r="49" spans="1:24" ht="12" customHeight="1">
      <c r="A49" s="45"/>
      <c r="B49" s="38"/>
      <c r="C49" s="48"/>
      <c r="D49" s="33"/>
      <c r="E49" s="134" t="s">
        <v>32</v>
      </c>
      <c r="F49" s="201"/>
      <c r="G49" s="89"/>
      <c r="H49" s="89"/>
      <c r="I49" s="89"/>
      <c r="J49" s="89"/>
      <c r="K49" s="89"/>
      <c r="L49" s="89"/>
      <c r="M49" s="89"/>
      <c r="N49" s="89"/>
      <c r="O49" s="123"/>
      <c r="P49" s="33">
        <f t="shared" si="3"/>
        <v>0</v>
      </c>
      <c r="Q49" s="277"/>
      <c r="R49" s="252" t="s">
        <v>45</v>
      </c>
      <c r="S49" s="253"/>
      <c r="T49" s="256">
        <f>+Q48/30</f>
        <v>0</v>
      </c>
      <c r="U49" s="257"/>
      <c r="V49" s="258"/>
      <c r="W49" s="275"/>
      <c r="X49" s="268"/>
    </row>
    <row r="50" spans="1:24" ht="12" customHeight="1" thickBot="1">
      <c r="A50" s="45"/>
      <c r="B50" s="42"/>
      <c r="C50" s="49"/>
      <c r="D50" s="34"/>
      <c r="E50" s="135" t="s">
        <v>33</v>
      </c>
      <c r="F50" s="202"/>
      <c r="G50" s="191"/>
      <c r="H50" s="191"/>
      <c r="I50" s="191"/>
      <c r="J50" s="191"/>
      <c r="K50" s="191"/>
      <c r="L50" s="191"/>
      <c r="M50" s="191"/>
      <c r="N50" s="191"/>
      <c r="O50" s="193"/>
      <c r="P50" s="34">
        <f t="shared" si="3"/>
        <v>0</v>
      </c>
      <c r="Q50" s="278"/>
      <c r="R50" s="254"/>
      <c r="S50" s="255"/>
      <c r="T50" s="259"/>
      <c r="U50" s="260"/>
      <c r="V50" s="261"/>
      <c r="W50" s="243"/>
      <c r="X50" s="247"/>
    </row>
    <row r="51" spans="1:25" ht="12" customHeight="1">
      <c r="A51" s="11"/>
      <c r="B51" s="39"/>
      <c r="C51" s="53"/>
      <c r="D51" s="32"/>
      <c r="E51" s="133" t="s">
        <v>31</v>
      </c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43">
        <f t="shared" si="3"/>
        <v>0</v>
      </c>
      <c r="Q51" s="276">
        <f>+P51+P52+P53+Y51</f>
        <v>0</v>
      </c>
      <c r="R51" s="51"/>
      <c r="S51" s="52"/>
      <c r="T51" s="52"/>
      <c r="U51" s="52"/>
      <c r="V51" s="53"/>
      <c r="W51" s="242"/>
      <c r="X51" s="246"/>
      <c r="Y51">
        <f>SUM(W51:X51)</f>
        <v>0</v>
      </c>
    </row>
    <row r="52" spans="1:24" ht="12" customHeight="1">
      <c r="A52" s="11"/>
      <c r="B52" s="38"/>
      <c r="C52" s="48"/>
      <c r="D52" s="33"/>
      <c r="E52" s="134" t="s">
        <v>32</v>
      </c>
      <c r="F52" s="201"/>
      <c r="G52" s="89"/>
      <c r="H52" s="89"/>
      <c r="I52" s="89"/>
      <c r="J52" s="89"/>
      <c r="K52" s="89"/>
      <c r="L52" s="89"/>
      <c r="M52" s="89"/>
      <c r="N52" s="89"/>
      <c r="O52" s="123"/>
      <c r="P52" s="33">
        <f t="shared" si="3"/>
        <v>0</v>
      </c>
      <c r="Q52" s="277"/>
      <c r="R52" s="252" t="s">
        <v>45</v>
      </c>
      <c r="S52" s="253"/>
      <c r="T52" s="256">
        <f>+Q51/30</f>
        <v>0</v>
      </c>
      <c r="U52" s="257"/>
      <c r="V52" s="258"/>
      <c r="W52" s="275"/>
      <c r="X52" s="268"/>
    </row>
    <row r="53" spans="1:24" ht="12" customHeight="1" thickBot="1">
      <c r="A53" s="11"/>
      <c r="B53" s="41"/>
      <c r="C53" s="49"/>
      <c r="D53" s="34"/>
      <c r="E53" s="135" t="s">
        <v>33</v>
      </c>
      <c r="F53" s="202"/>
      <c r="G53" s="191"/>
      <c r="H53" s="191"/>
      <c r="I53" s="191"/>
      <c r="J53" s="191"/>
      <c r="K53" s="191"/>
      <c r="L53" s="191"/>
      <c r="M53" s="191"/>
      <c r="N53" s="191"/>
      <c r="O53" s="193"/>
      <c r="P53" s="34">
        <f t="shared" si="3"/>
        <v>0</v>
      </c>
      <c r="Q53" s="278"/>
      <c r="R53" s="254"/>
      <c r="S53" s="255"/>
      <c r="T53" s="259"/>
      <c r="U53" s="260"/>
      <c r="V53" s="261"/>
      <c r="W53" s="243"/>
      <c r="X53" s="247"/>
    </row>
    <row r="54" spans="1:25" ht="12" customHeight="1">
      <c r="A54" s="11"/>
      <c r="B54" s="39"/>
      <c r="C54" s="53"/>
      <c r="D54" s="32"/>
      <c r="E54" s="133" t="s">
        <v>31</v>
      </c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43">
        <f t="shared" si="3"/>
        <v>0</v>
      </c>
      <c r="Q54" s="276">
        <f>+P54+P55+P56+Y54</f>
        <v>0</v>
      </c>
      <c r="R54" s="51"/>
      <c r="S54" s="52"/>
      <c r="T54" s="52"/>
      <c r="U54" s="52"/>
      <c r="V54" s="53"/>
      <c r="W54" s="242"/>
      <c r="X54" s="246"/>
      <c r="Y54">
        <f>SUM(W54:X54)</f>
        <v>0</v>
      </c>
    </row>
    <row r="55" spans="1:24" ht="12" customHeight="1">
      <c r="A55" s="11"/>
      <c r="B55" s="38"/>
      <c r="C55" s="48"/>
      <c r="D55" s="33"/>
      <c r="E55" s="134" t="s">
        <v>32</v>
      </c>
      <c r="F55" s="201"/>
      <c r="G55" s="89"/>
      <c r="H55" s="89"/>
      <c r="I55" s="89"/>
      <c r="J55" s="89"/>
      <c r="K55" s="89"/>
      <c r="L55" s="89"/>
      <c r="M55" s="89"/>
      <c r="N55" s="89"/>
      <c r="O55" s="123"/>
      <c r="P55" s="33">
        <f t="shared" si="3"/>
        <v>0</v>
      </c>
      <c r="Q55" s="277"/>
      <c r="R55" s="252" t="s">
        <v>45</v>
      </c>
      <c r="S55" s="253"/>
      <c r="T55" s="256">
        <f>+Q54/30</f>
        <v>0</v>
      </c>
      <c r="U55" s="257"/>
      <c r="V55" s="258"/>
      <c r="W55" s="275"/>
      <c r="X55" s="268"/>
    </row>
    <row r="56" spans="1:24" ht="12" customHeight="1" thickBot="1">
      <c r="A56" s="11"/>
      <c r="B56" s="41"/>
      <c r="C56" s="49"/>
      <c r="D56" s="34"/>
      <c r="E56" s="135" t="s">
        <v>33</v>
      </c>
      <c r="F56" s="202"/>
      <c r="G56" s="191"/>
      <c r="H56" s="191"/>
      <c r="I56" s="191"/>
      <c r="J56" s="191"/>
      <c r="K56" s="191"/>
      <c r="L56" s="191"/>
      <c r="M56" s="191"/>
      <c r="N56" s="191"/>
      <c r="O56" s="193"/>
      <c r="P56" s="34">
        <f t="shared" si="3"/>
        <v>0</v>
      </c>
      <c r="Q56" s="278"/>
      <c r="R56" s="254"/>
      <c r="S56" s="255"/>
      <c r="T56" s="259"/>
      <c r="U56" s="260"/>
      <c r="V56" s="261"/>
      <c r="W56" s="243"/>
      <c r="X56" s="247"/>
    </row>
    <row r="57" spans="1:25" ht="12" customHeight="1">
      <c r="A57" s="11"/>
      <c r="B57" s="39"/>
      <c r="C57" s="53"/>
      <c r="D57" s="32"/>
      <c r="E57" s="133" t="s">
        <v>31</v>
      </c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43">
        <f t="shared" si="3"/>
        <v>0</v>
      </c>
      <c r="Q57" s="276">
        <f>+P57+P58+P59+Y57</f>
        <v>0</v>
      </c>
      <c r="R57" s="51"/>
      <c r="S57" s="52"/>
      <c r="T57" s="52"/>
      <c r="U57" s="52"/>
      <c r="V57" s="53"/>
      <c r="W57" s="242"/>
      <c r="X57" s="246"/>
      <c r="Y57">
        <f>SUM(W57:X57)</f>
        <v>0</v>
      </c>
    </row>
    <row r="58" spans="1:24" ht="12" customHeight="1">
      <c r="A58" s="11"/>
      <c r="B58" s="38"/>
      <c r="C58" s="48"/>
      <c r="D58" s="33"/>
      <c r="E58" s="134" t="s">
        <v>32</v>
      </c>
      <c r="F58" s="201"/>
      <c r="G58" s="89"/>
      <c r="H58" s="89"/>
      <c r="I58" s="89"/>
      <c r="J58" s="89"/>
      <c r="K58" s="89"/>
      <c r="L58" s="89"/>
      <c r="M58" s="89"/>
      <c r="N58" s="89"/>
      <c r="O58" s="123"/>
      <c r="P58" s="33">
        <f t="shared" si="3"/>
        <v>0</v>
      </c>
      <c r="Q58" s="277"/>
      <c r="R58" s="252" t="s">
        <v>45</v>
      </c>
      <c r="S58" s="253"/>
      <c r="T58" s="256">
        <f>+Q57/30</f>
        <v>0</v>
      </c>
      <c r="U58" s="257"/>
      <c r="V58" s="258"/>
      <c r="W58" s="275"/>
      <c r="X58" s="268"/>
    </row>
    <row r="59" spans="1:24" ht="12" customHeight="1" thickBot="1">
      <c r="A59" s="11"/>
      <c r="B59" s="41"/>
      <c r="C59" s="49"/>
      <c r="D59" s="34"/>
      <c r="E59" s="135" t="s">
        <v>33</v>
      </c>
      <c r="F59" s="202"/>
      <c r="G59" s="191"/>
      <c r="H59" s="191"/>
      <c r="I59" s="191"/>
      <c r="J59" s="191"/>
      <c r="K59" s="191"/>
      <c r="L59" s="191"/>
      <c r="M59" s="191"/>
      <c r="N59" s="191"/>
      <c r="O59" s="193"/>
      <c r="P59" s="34">
        <f t="shared" si="3"/>
        <v>0</v>
      </c>
      <c r="Q59" s="278"/>
      <c r="R59" s="254"/>
      <c r="S59" s="255"/>
      <c r="T59" s="259"/>
      <c r="U59" s="260"/>
      <c r="V59" s="261"/>
      <c r="W59" s="243"/>
      <c r="X59" s="247"/>
    </row>
    <row r="60" spans="1:25" ht="12" customHeight="1">
      <c r="A60" s="11"/>
      <c r="B60" s="39"/>
      <c r="C60" s="53"/>
      <c r="D60" s="32"/>
      <c r="E60" s="133" t="s">
        <v>31</v>
      </c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43">
        <f t="shared" si="3"/>
        <v>0</v>
      </c>
      <c r="Q60" s="276">
        <f>+P60+P61+P62+Y60</f>
        <v>0</v>
      </c>
      <c r="R60" s="51"/>
      <c r="S60" s="52"/>
      <c r="T60" s="52"/>
      <c r="U60" s="52"/>
      <c r="V60" s="53"/>
      <c r="W60" s="242"/>
      <c r="X60" s="246"/>
      <c r="Y60">
        <f>SUM(W60:X60)</f>
        <v>0</v>
      </c>
    </row>
    <row r="61" spans="1:24" ht="12" customHeight="1">
      <c r="A61" s="11"/>
      <c r="B61" s="38"/>
      <c r="C61" s="48"/>
      <c r="D61" s="33"/>
      <c r="E61" s="134" t="s">
        <v>32</v>
      </c>
      <c r="F61" s="201"/>
      <c r="G61" s="89"/>
      <c r="H61" s="89"/>
      <c r="I61" s="89"/>
      <c r="J61" s="89"/>
      <c r="K61" s="89"/>
      <c r="L61" s="89"/>
      <c r="M61" s="89"/>
      <c r="N61" s="89"/>
      <c r="O61" s="123"/>
      <c r="P61" s="33">
        <f t="shared" si="3"/>
        <v>0</v>
      </c>
      <c r="Q61" s="277"/>
      <c r="R61" s="252" t="s">
        <v>45</v>
      </c>
      <c r="S61" s="253"/>
      <c r="T61" s="256">
        <f>+Q60/30</f>
        <v>0</v>
      </c>
      <c r="U61" s="257"/>
      <c r="V61" s="258"/>
      <c r="W61" s="275"/>
      <c r="X61" s="268"/>
    </row>
    <row r="62" spans="1:24" ht="12" customHeight="1" thickBot="1">
      <c r="A62" s="11"/>
      <c r="B62" s="41"/>
      <c r="C62" s="49"/>
      <c r="D62" s="34"/>
      <c r="E62" s="135" t="s">
        <v>33</v>
      </c>
      <c r="F62" s="202"/>
      <c r="G62" s="191"/>
      <c r="H62" s="191"/>
      <c r="I62" s="191"/>
      <c r="J62" s="191"/>
      <c r="K62" s="191"/>
      <c r="L62" s="191"/>
      <c r="M62" s="191"/>
      <c r="N62" s="191"/>
      <c r="O62" s="193"/>
      <c r="P62" s="34">
        <f t="shared" si="3"/>
        <v>0</v>
      </c>
      <c r="Q62" s="278"/>
      <c r="R62" s="254"/>
      <c r="S62" s="255"/>
      <c r="T62" s="259"/>
      <c r="U62" s="260"/>
      <c r="V62" s="261"/>
      <c r="W62" s="243"/>
      <c r="X62" s="247"/>
    </row>
    <row r="63" spans="1:25" ht="12" customHeight="1">
      <c r="A63" s="11"/>
      <c r="B63" s="39"/>
      <c r="C63" s="53"/>
      <c r="D63" s="32"/>
      <c r="E63" s="133" t="s">
        <v>31</v>
      </c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43">
        <f t="shared" si="3"/>
        <v>0</v>
      </c>
      <c r="Q63" s="276">
        <f>+P63+P64+P65+Y63</f>
        <v>0</v>
      </c>
      <c r="R63" s="51"/>
      <c r="S63" s="52"/>
      <c r="T63" s="52"/>
      <c r="U63" s="52"/>
      <c r="V63" s="53"/>
      <c r="W63" s="242"/>
      <c r="X63" s="246"/>
      <c r="Y63">
        <f>SUM(W63:X63)</f>
        <v>0</v>
      </c>
    </row>
    <row r="64" spans="1:24" ht="12" customHeight="1">
      <c r="A64" s="11"/>
      <c r="B64" s="38"/>
      <c r="C64" s="48"/>
      <c r="D64" s="33"/>
      <c r="E64" s="134" t="s">
        <v>32</v>
      </c>
      <c r="F64" s="201"/>
      <c r="G64" s="89"/>
      <c r="H64" s="89"/>
      <c r="I64" s="89"/>
      <c r="J64" s="89"/>
      <c r="K64" s="89"/>
      <c r="L64" s="89"/>
      <c r="M64" s="89"/>
      <c r="N64" s="89"/>
      <c r="O64" s="123"/>
      <c r="P64" s="33">
        <f t="shared" si="3"/>
        <v>0</v>
      </c>
      <c r="Q64" s="277"/>
      <c r="R64" s="252" t="s">
        <v>45</v>
      </c>
      <c r="S64" s="253"/>
      <c r="T64" s="256">
        <f>+Q63/30</f>
        <v>0</v>
      </c>
      <c r="U64" s="257"/>
      <c r="V64" s="258"/>
      <c r="W64" s="275"/>
      <c r="X64" s="268"/>
    </row>
    <row r="65" spans="1:24" ht="12" customHeight="1" thickBot="1">
      <c r="A65" s="11"/>
      <c r="B65" s="41"/>
      <c r="C65" s="49"/>
      <c r="D65" s="34"/>
      <c r="E65" s="135" t="s">
        <v>33</v>
      </c>
      <c r="F65" s="202"/>
      <c r="G65" s="191"/>
      <c r="H65" s="191"/>
      <c r="I65" s="191"/>
      <c r="J65" s="191"/>
      <c r="K65" s="191"/>
      <c r="L65" s="191"/>
      <c r="M65" s="191"/>
      <c r="N65" s="191"/>
      <c r="O65" s="193"/>
      <c r="P65" s="34">
        <f t="shared" si="3"/>
        <v>0</v>
      </c>
      <c r="Q65" s="278"/>
      <c r="R65" s="254"/>
      <c r="S65" s="255"/>
      <c r="T65" s="259"/>
      <c r="U65" s="260"/>
      <c r="V65" s="261"/>
      <c r="W65" s="243"/>
      <c r="X65" s="247"/>
    </row>
    <row r="66" spans="1:25" ht="12" customHeight="1">
      <c r="A66" s="11"/>
      <c r="B66" s="39"/>
      <c r="C66" s="53"/>
      <c r="D66" s="32"/>
      <c r="E66" s="133" t="s">
        <v>31</v>
      </c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43">
        <f t="shared" si="3"/>
        <v>0</v>
      </c>
      <c r="Q66" s="276">
        <f>+P66+P67+P68+Y66</f>
        <v>0</v>
      </c>
      <c r="R66" s="51"/>
      <c r="S66" s="52"/>
      <c r="T66" s="52"/>
      <c r="U66" s="52"/>
      <c r="V66" s="53"/>
      <c r="W66" s="242"/>
      <c r="X66" s="246"/>
      <c r="Y66">
        <f>SUM(W66:X66)</f>
        <v>0</v>
      </c>
    </row>
    <row r="67" spans="1:24" ht="12" customHeight="1">
      <c r="A67" s="11"/>
      <c r="B67" s="38"/>
      <c r="C67" s="48"/>
      <c r="D67" s="33"/>
      <c r="E67" s="134" t="s">
        <v>32</v>
      </c>
      <c r="F67" s="201"/>
      <c r="G67" s="89"/>
      <c r="H67" s="89"/>
      <c r="I67" s="89"/>
      <c r="J67" s="89"/>
      <c r="K67" s="89"/>
      <c r="L67" s="89"/>
      <c r="M67" s="89"/>
      <c r="N67" s="89"/>
      <c r="O67" s="123"/>
      <c r="P67" s="33">
        <f t="shared" si="3"/>
        <v>0</v>
      </c>
      <c r="Q67" s="277"/>
      <c r="R67" s="252" t="s">
        <v>45</v>
      </c>
      <c r="S67" s="253"/>
      <c r="T67" s="256">
        <f>+Q66/30</f>
        <v>0</v>
      </c>
      <c r="U67" s="257"/>
      <c r="V67" s="258"/>
      <c r="W67" s="275"/>
      <c r="X67" s="268"/>
    </row>
    <row r="68" spans="1:24" ht="12" customHeight="1" thickBot="1">
      <c r="A68" s="11"/>
      <c r="B68" s="41"/>
      <c r="C68" s="49"/>
      <c r="D68" s="34"/>
      <c r="E68" s="135" t="s">
        <v>33</v>
      </c>
      <c r="F68" s="202"/>
      <c r="G68" s="191"/>
      <c r="H68" s="191"/>
      <c r="I68" s="191"/>
      <c r="J68" s="191"/>
      <c r="K68" s="191"/>
      <c r="L68" s="191"/>
      <c r="M68" s="191"/>
      <c r="N68" s="191"/>
      <c r="O68" s="193"/>
      <c r="P68" s="34">
        <f t="shared" si="3"/>
        <v>0</v>
      </c>
      <c r="Q68" s="278"/>
      <c r="R68" s="254"/>
      <c r="S68" s="255"/>
      <c r="T68" s="259"/>
      <c r="U68" s="260"/>
      <c r="V68" s="261"/>
      <c r="W68" s="243"/>
      <c r="X68" s="247"/>
    </row>
    <row r="69" spans="1:25" ht="12" customHeight="1">
      <c r="A69" s="11"/>
      <c r="B69" s="39"/>
      <c r="C69" s="53"/>
      <c r="D69" s="32"/>
      <c r="E69" s="133" t="s">
        <v>31</v>
      </c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43">
        <f t="shared" si="3"/>
        <v>0</v>
      </c>
      <c r="Q69" s="276">
        <f>+P69+P70+P71+Y69</f>
        <v>0</v>
      </c>
      <c r="R69" s="51"/>
      <c r="S69" s="52"/>
      <c r="T69" s="52"/>
      <c r="U69" s="52"/>
      <c r="V69" s="53"/>
      <c r="W69" s="242"/>
      <c r="X69" s="246"/>
      <c r="Y69">
        <f>SUM(W69:X69)</f>
        <v>0</v>
      </c>
    </row>
    <row r="70" spans="1:24" ht="12" customHeight="1">
      <c r="A70" s="11"/>
      <c r="B70" s="38"/>
      <c r="C70" s="48"/>
      <c r="D70" s="33"/>
      <c r="E70" s="134" t="s">
        <v>32</v>
      </c>
      <c r="F70" s="201"/>
      <c r="G70" s="89"/>
      <c r="H70" s="89"/>
      <c r="I70" s="89"/>
      <c r="J70" s="89"/>
      <c r="K70" s="89"/>
      <c r="L70" s="89"/>
      <c r="M70" s="89"/>
      <c r="N70" s="89"/>
      <c r="O70" s="123"/>
      <c r="P70" s="33">
        <f aca="true" t="shared" si="4" ref="P70:P101">SUM(F70:O70)</f>
        <v>0</v>
      </c>
      <c r="Q70" s="277"/>
      <c r="R70" s="252" t="s">
        <v>45</v>
      </c>
      <c r="S70" s="253"/>
      <c r="T70" s="256">
        <f>+Q69/30</f>
        <v>0</v>
      </c>
      <c r="U70" s="257"/>
      <c r="V70" s="258"/>
      <c r="W70" s="275"/>
      <c r="X70" s="268"/>
    </row>
    <row r="71" spans="1:24" ht="12" customHeight="1" thickBot="1">
      <c r="A71" s="11"/>
      <c r="B71" s="41"/>
      <c r="C71" s="49"/>
      <c r="D71" s="34"/>
      <c r="E71" s="135" t="s">
        <v>33</v>
      </c>
      <c r="F71" s="202"/>
      <c r="G71" s="191"/>
      <c r="H71" s="191"/>
      <c r="I71" s="191"/>
      <c r="J71" s="191"/>
      <c r="K71" s="191"/>
      <c r="L71" s="191"/>
      <c r="M71" s="191"/>
      <c r="N71" s="191"/>
      <c r="O71" s="193"/>
      <c r="P71" s="34">
        <f t="shared" si="4"/>
        <v>0</v>
      </c>
      <c r="Q71" s="278"/>
      <c r="R71" s="254"/>
      <c r="S71" s="255"/>
      <c r="T71" s="259"/>
      <c r="U71" s="260"/>
      <c r="V71" s="261"/>
      <c r="W71" s="243"/>
      <c r="X71" s="247"/>
    </row>
    <row r="72" spans="1:25" ht="12" customHeight="1">
      <c r="A72" s="11"/>
      <c r="B72" s="39"/>
      <c r="C72" s="53"/>
      <c r="D72" s="32"/>
      <c r="E72" s="133" t="s">
        <v>31</v>
      </c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43">
        <f t="shared" si="4"/>
        <v>0</v>
      </c>
      <c r="Q72" s="276">
        <f>+P72+P73+P74+Y72</f>
        <v>0</v>
      </c>
      <c r="R72" s="51"/>
      <c r="S72" s="52"/>
      <c r="T72" s="52"/>
      <c r="U72" s="52"/>
      <c r="V72" s="53"/>
      <c r="W72" s="242"/>
      <c r="X72" s="246"/>
      <c r="Y72">
        <f>SUM(W72:X72)</f>
        <v>0</v>
      </c>
    </row>
    <row r="73" spans="1:24" ht="12" customHeight="1">
      <c r="A73" s="11"/>
      <c r="B73" s="38"/>
      <c r="C73" s="48"/>
      <c r="D73" s="33"/>
      <c r="E73" s="134" t="s">
        <v>32</v>
      </c>
      <c r="F73" s="201"/>
      <c r="G73" s="89"/>
      <c r="H73" s="89"/>
      <c r="I73" s="89"/>
      <c r="J73" s="89"/>
      <c r="K73" s="89"/>
      <c r="L73" s="89"/>
      <c r="M73" s="89"/>
      <c r="N73" s="89"/>
      <c r="O73" s="123"/>
      <c r="P73" s="33">
        <f t="shared" si="4"/>
        <v>0</v>
      </c>
      <c r="Q73" s="277"/>
      <c r="R73" s="252" t="s">
        <v>45</v>
      </c>
      <c r="S73" s="253"/>
      <c r="T73" s="256">
        <f>+Q72/30</f>
        <v>0</v>
      </c>
      <c r="U73" s="257"/>
      <c r="V73" s="258"/>
      <c r="W73" s="275"/>
      <c r="X73" s="268"/>
    </row>
    <row r="74" spans="1:24" ht="12" customHeight="1" thickBot="1">
      <c r="A74" s="11"/>
      <c r="B74" s="41"/>
      <c r="C74" s="49"/>
      <c r="D74" s="34"/>
      <c r="E74" s="135" t="s">
        <v>33</v>
      </c>
      <c r="F74" s="202"/>
      <c r="G74" s="191"/>
      <c r="H74" s="191"/>
      <c r="I74" s="191"/>
      <c r="J74" s="191"/>
      <c r="K74" s="191"/>
      <c r="L74" s="191"/>
      <c r="M74" s="191"/>
      <c r="N74" s="191"/>
      <c r="O74" s="193"/>
      <c r="P74" s="34">
        <f t="shared" si="4"/>
        <v>0</v>
      </c>
      <c r="Q74" s="278"/>
      <c r="R74" s="254"/>
      <c r="S74" s="255"/>
      <c r="T74" s="259"/>
      <c r="U74" s="260"/>
      <c r="V74" s="261"/>
      <c r="W74" s="243"/>
      <c r="X74" s="247"/>
    </row>
    <row r="75" spans="1:25" ht="12" customHeight="1">
      <c r="A75" s="11"/>
      <c r="B75" s="39"/>
      <c r="C75" s="53"/>
      <c r="D75" s="32"/>
      <c r="E75" s="133" t="s">
        <v>31</v>
      </c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43">
        <f t="shared" si="4"/>
        <v>0</v>
      </c>
      <c r="Q75" s="276">
        <f>+P75+P76+P77+Y75</f>
        <v>0</v>
      </c>
      <c r="R75" s="51"/>
      <c r="S75" s="52"/>
      <c r="T75" s="52"/>
      <c r="U75" s="52"/>
      <c r="V75" s="53"/>
      <c r="W75" s="242"/>
      <c r="X75" s="246"/>
      <c r="Y75">
        <f>SUM(W75:X75)</f>
        <v>0</v>
      </c>
    </row>
    <row r="76" spans="1:24" ht="12" customHeight="1">
      <c r="A76" s="11"/>
      <c r="B76" s="38"/>
      <c r="C76" s="48"/>
      <c r="D76" s="33"/>
      <c r="E76" s="134" t="s">
        <v>32</v>
      </c>
      <c r="F76" s="201"/>
      <c r="G76" s="89"/>
      <c r="H76" s="89"/>
      <c r="I76" s="89"/>
      <c r="J76" s="89"/>
      <c r="K76" s="89"/>
      <c r="L76" s="89"/>
      <c r="M76" s="89"/>
      <c r="N76" s="89"/>
      <c r="O76" s="123"/>
      <c r="P76" s="33">
        <f t="shared" si="4"/>
        <v>0</v>
      </c>
      <c r="Q76" s="277"/>
      <c r="R76" s="252" t="s">
        <v>45</v>
      </c>
      <c r="S76" s="253"/>
      <c r="T76" s="256">
        <f>+Q75/30</f>
        <v>0</v>
      </c>
      <c r="U76" s="257"/>
      <c r="V76" s="258"/>
      <c r="W76" s="275"/>
      <c r="X76" s="268"/>
    </row>
    <row r="77" spans="1:24" ht="12" customHeight="1" thickBot="1">
      <c r="A77" s="11"/>
      <c r="B77" s="41"/>
      <c r="C77" s="49"/>
      <c r="D77" s="34"/>
      <c r="E77" s="135" t="s">
        <v>33</v>
      </c>
      <c r="F77" s="202"/>
      <c r="G77" s="191"/>
      <c r="H77" s="191"/>
      <c r="I77" s="191"/>
      <c r="J77" s="191"/>
      <c r="K77" s="191"/>
      <c r="L77" s="191"/>
      <c r="M77" s="191"/>
      <c r="N77" s="191"/>
      <c r="O77" s="193"/>
      <c r="P77" s="34">
        <f t="shared" si="4"/>
        <v>0</v>
      </c>
      <c r="Q77" s="278"/>
      <c r="R77" s="254"/>
      <c r="S77" s="255"/>
      <c r="T77" s="259"/>
      <c r="U77" s="260"/>
      <c r="V77" s="261"/>
      <c r="W77" s="243"/>
      <c r="X77" s="247"/>
    </row>
    <row r="78" spans="1:25" ht="12" customHeight="1">
      <c r="A78" s="11"/>
      <c r="B78" s="39"/>
      <c r="C78" s="53"/>
      <c r="D78" s="32"/>
      <c r="E78" s="133" t="s">
        <v>31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43">
        <f t="shared" si="4"/>
        <v>0</v>
      </c>
      <c r="Q78" s="276">
        <f>+P78+P79+P80+Y78</f>
        <v>0</v>
      </c>
      <c r="R78" s="51"/>
      <c r="S78" s="52"/>
      <c r="T78" s="52"/>
      <c r="U78" s="52"/>
      <c r="V78" s="53"/>
      <c r="W78" s="242"/>
      <c r="X78" s="246"/>
      <c r="Y78">
        <f>SUM(W78:X78)</f>
        <v>0</v>
      </c>
    </row>
    <row r="79" spans="1:24" ht="12" customHeight="1">
      <c r="A79" s="11"/>
      <c r="B79" s="38"/>
      <c r="C79" s="48"/>
      <c r="D79" s="33"/>
      <c r="E79" s="134" t="s">
        <v>32</v>
      </c>
      <c r="F79" s="201"/>
      <c r="G79" s="89"/>
      <c r="H79" s="89"/>
      <c r="I79" s="89"/>
      <c r="J79" s="89"/>
      <c r="K79" s="89"/>
      <c r="L79" s="89"/>
      <c r="M79" s="89"/>
      <c r="N79" s="89"/>
      <c r="O79" s="123"/>
      <c r="P79" s="33">
        <f t="shared" si="4"/>
        <v>0</v>
      </c>
      <c r="Q79" s="277"/>
      <c r="R79" s="252" t="s">
        <v>45</v>
      </c>
      <c r="S79" s="253"/>
      <c r="T79" s="256">
        <f>+Q78/30</f>
        <v>0</v>
      </c>
      <c r="U79" s="257"/>
      <c r="V79" s="258"/>
      <c r="W79" s="275"/>
      <c r="X79" s="268"/>
    </row>
    <row r="80" spans="1:24" ht="12" customHeight="1" thickBot="1">
      <c r="A80" s="11"/>
      <c r="B80" s="41"/>
      <c r="C80" s="49"/>
      <c r="D80" s="34"/>
      <c r="E80" s="135" t="s">
        <v>33</v>
      </c>
      <c r="F80" s="202"/>
      <c r="G80" s="191"/>
      <c r="H80" s="191"/>
      <c r="I80" s="191"/>
      <c r="J80" s="191"/>
      <c r="K80" s="191"/>
      <c r="L80" s="191"/>
      <c r="M80" s="191"/>
      <c r="N80" s="191"/>
      <c r="O80" s="193"/>
      <c r="P80" s="34">
        <f t="shared" si="4"/>
        <v>0</v>
      </c>
      <c r="Q80" s="278"/>
      <c r="R80" s="254"/>
      <c r="S80" s="255"/>
      <c r="T80" s="259"/>
      <c r="U80" s="260"/>
      <c r="V80" s="261"/>
      <c r="W80" s="243"/>
      <c r="X80" s="247"/>
    </row>
    <row r="81" spans="1:25" ht="12" customHeight="1">
      <c r="A81" s="11"/>
      <c r="B81" s="39"/>
      <c r="C81" s="53"/>
      <c r="D81" s="32"/>
      <c r="E81" s="133" t="s">
        <v>31</v>
      </c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43">
        <f t="shared" si="4"/>
        <v>0</v>
      </c>
      <c r="Q81" s="276">
        <f>+P81+P82+P83+Y81</f>
        <v>0</v>
      </c>
      <c r="R81" s="51"/>
      <c r="S81" s="52"/>
      <c r="T81" s="52"/>
      <c r="U81" s="52"/>
      <c r="V81" s="53"/>
      <c r="W81" s="242"/>
      <c r="X81" s="246"/>
      <c r="Y81">
        <f>SUM(W81:X81)</f>
        <v>0</v>
      </c>
    </row>
    <row r="82" spans="1:24" ht="12" customHeight="1">
      <c r="A82" s="11"/>
      <c r="B82" s="38"/>
      <c r="C82" s="48"/>
      <c r="D82" s="33"/>
      <c r="E82" s="134" t="s">
        <v>32</v>
      </c>
      <c r="F82" s="201"/>
      <c r="G82" s="89"/>
      <c r="H82" s="89"/>
      <c r="I82" s="89"/>
      <c r="J82" s="89"/>
      <c r="K82" s="89"/>
      <c r="L82" s="89"/>
      <c r="M82" s="89"/>
      <c r="N82" s="89"/>
      <c r="O82" s="123"/>
      <c r="P82" s="33">
        <f t="shared" si="4"/>
        <v>0</v>
      </c>
      <c r="Q82" s="277"/>
      <c r="R82" s="252" t="s">
        <v>45</v>
      </c>
      <c r="S82" s="253"/>
      <c r="T82" s="256">
        <f>+Q81/30</f>
        <v>0</v>
      </c>
      <c r="U82" s="257"/>
      <c r="V82" s="258"/>
      <c r="W82" s="275"/>
      <c r="X82" s="268"/>
    </row>
    <row r="83" spans="1:24" ht="12" customHeight="1" thickBot="1">
      <c r="A83" s="11"/>
      <c r="B83" s="41"/>
      <c r="C83" s="49"/>
      <c r="D83" s="34"/>
      <c r="E83" s="135" t="s">
        <v>33</v>
      </c>
      <c r="F83" s="202"/>
      <c r="G83" s="191"/>
      <c r="H83" s="191"/>
      <c r="I83" s="191"/>
      <c r="J83" s="191"/>
      <c r="K83" s="191"/>
      <c r="L83" s="191"/>
      <c r="M83" s="191"/>
      <c r="N83" s="191"/>
      <c r="O83" s="193"/>
      <c r="P83" s="34">
        <f t="shared" si="4"/>
        <v>0</v>
      </c>
      <c r="Q83" s="278"/>
      <c r="R83" s="254"/>
      <c r="S83" s="255"/>
      <c r="T83" s="259"/>
      <c r="U83" s="260"/>
      <c r="V83" s="261"/>
      <c r="W83" s="243"/>
      <c r="X83" s="247"/>
    </row>
    <row r="84" spans="1:25" ht="12" customHeight="1">
      <c r="A84" s="11"/>
      <c r="B84" s="39"/>
      <c r="C84" s="53"/>
      <c r="D84" s="32"/>
      <c r="E84" s="133" t="s">
        <v>31</v>
      </c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43">
        <f t="shared" si="4"/>
        <v>0</v>
      </c>
      <c r="Q84" s="276">
        <f>+P84+P85+P86+Y84</f>
        <v>0</v>
      </c>
      <c r="R84" s="51"/>
      <c r="S84" s="52"/>
      <c r="T84" s="52"/>
      <c r="U84" s="52"/>
      <c r="V84" s="53"/>
      <c r="W84" s="242"/>
      <c r="X84" s="246"/>
      <c r="Y84">
        <f>SUM(W84:X84)</f>
        <v>0</v>
      </c>
    </row>
    <row r="85" spans="1:24" ht="12" customHeight="1">
      <c r="A85" s="11"/>
      <c r="B85" s="38"/>
      <c r="C85" s="48"/>
      <c r="D85" s="33"/>
      <c r="E85" s="134" t="s">
        <v>32</v>
      </c>
      <c r="F85" s="201"/>
      <c r="G85" s="89"/>
      <c r="H85" s="89"/>
      <c r="I85" s="89"/>
      <c r="J85" s="89"/>
      <c r="K85" s="89"/>
      <c r="L85" s="89"/>
      <c r="M85" s="89"/>
      <c r="N85" s="89"/>
      <c r="O85" s="123"/>
      <c r="P85" s="33">
        <f t="shared" si="4"/>
        <v>0</v>
      </c>
      <c r="Q85" s="277"/>
      <c r="R85" s="252" t="s">
        <v>45</v>
      </c>
      <c r="S85" s="253"/>
      <c r="T85" s="256">
        <f>+Q84/30</f>
        <v>0</v>
      </c>
      <c r="U85" s="257"/>
      <c r="V85" s="258"/>
      <c r="W85" s="275"/>
      <c r="X85" s="268"/>
    </row>
    <row r="86" spans="1:24" ht="12" customHeight="1" thickBot="1">
      <c r="A86" s="11"/>
      <c r="B86" s="41"/>
      <c r="C86" s="49"/>
      <c r="D86" s="34"/>
      <c r="E86" s="135" t="s">
        <v>33</v>
      </c>
      <c r="F86" s="202"/>
      <c r="G86" s="191"/>
      <c r="H86" s="191"/>
      <c r="I86" s="191"/>
      <c r="J86" s="191"/>
      <c r="K86" s="191"/>
      <c r="L86" s="191"/>
      <c r="M86" s="191"/>
      <c r="N86" s="191"/>
      <c r="O86" s="193"/>
      <c r="P86" s="34">
        <f t="shared" si="4"/>
        <v>0</v>
      </c>
      <c r="Q86" s="278"/>
      <c r="R86" s="254"/>
      <c r="S86" s="255"/>
      <c r="T86" s="259"/>
      <c r="U86" s="260"/>
      <c r="V86" s="261"/>
      <c r="W86" s="243"/>
      <c r="X86" s="247"/>
    </row>
    <row r="87" spans="1:25" ht="12" customHeight="1">
      <c r="A87" s="1"/>
      <c r="B87" s="39"/>
      <c r="C87" s="53"/>
      <c r="D87" s="32"/>
      <c r="E87" s="133" t="s">
        <v>31</v>
      </c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43">
        <f t="shared" si="4"/>
        <v>0</v>
      </c>
      <c r="Q87" s="276">
        <f>+P87+P88+P89+Y87</f>
        <v>0</v>
      </c>
      <c r="R87" s="51"/>
      <c r="S87" s="52"/>
      <c r="T87" s="52"/>
      <c r="U87" s="52"/>
      <c r="V87" s="53"/>
      <c r="W87" s="242"/>
      <c r="X87" s="246"/>
      <c r="Y87">
        <f>SUM(W87:X87)</f>
        <v>0</v>
      </c>
    </row>
    <row r="88" spans="1:24" ht="12" customHeight="1">
      <c r="A88" s="1"/>
      <c r="B88" s="38"/>
      <c r="C88" s="48"/>
      <c r="D88" s="33"/>
      <c r="E88" s="134" t="s">
        <v>32</v>
      </c>
      <c r="F88" s="201"/>
      <c r="G88" s="89"/>
      <c r="H88" s="89"/>
      <c r="I88" s="89"/>
      <c r="J88" s="89"/>
      <c r="K88" s="89"/>
      <c r="L88" s="89"/>
      <c r="M88" s="89"/>
      <c r="N88" s="89"/>
      <c r="O88" s="123"/>
      <c r="P88" s="33">
        <f t="shared" si="4"/>
        <v>0</v>
      </c>
      <c r="Q88" s="277"/>
      <c r="R88" s="252" t="s">
        <v>45</v>
      </c>
      <c r="S88" s="253"/>
      <c r="T88" s="256">
        <f>+Q87/30</f>
        <v>0</v>
      </c>
      <c r="U88" s="257"/>
      <c r="V88" s="258"/>
      <c r="W88" s="275"/>
      <c r="X88" s="268"/>
    </row>
    <row r="89" spans="1:24" ht="12" customHeight="1" thickBot="1">
      <c r="A89" s="1"/>
      <c r="B89" s="41"/>
      <c r="C89" s="49"/>
      <c r="D89" s="34"/>
      <c r="E89" s="135" t="s">
        <v>33</v>
      </c>
      <c r="F89" s="202"/>
      <c r="G89" s="191"/>
      <c r="H89" s="191"/>
      <c r="I89" s="191"/>
      <c r="J89" s="191"/>
      <c r="K89" s="191"/>
      <c r="L89" s="191"/>
      <c r="M89" s="191"/>
      <c r="N89" s="191"/>
      <c r="O89" s="193"/>
      <c r="P89" s="34">
        <f t="shared" si="4"/>
        <v>0</v>
      </c>
      <c r="Q89" s="278"/>
      <c r="R89" s="254"/>
      <c r="S89" s="255"/>
      <c r="T89" s="259"/>
      <c r="U89" s="260"/>
      <c r="V89" s="261"/>
      <c r="W89" s="243"/>
      <c r="X89" s="247"/>
    </row>
    <row r="90" spans="1:25" ht="12" customHeight="1">
      <c r="A90" s="1"/>
      <c r="B90" s="39"/>
      <c r="C90" s="53"/>
      <c r="D90" s="32"/>
      <c r="E90" s="133" t="s">
        <v>31</v>
      </c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43">
        <f t="shared" si="4"/>
        <v>0</v>
      </c>
      <c r="Q90" s="276">
        <f>+P90+P91+P92+Y90</f>
        <v>0</v>
      </c>
      <c r="R90" s="51"/>
      <c r="S90" s="52"/>
      <c r="T90" s="52"/>
      <c r="U90" s="52"/>
      <c r="V90" s="53"/>
      <c r="W90" s="242"/>
      <c r="X90" s="246"/>
      <c r="Y90">
        <f>SUM(W90:X90)</f>
        <v>0</v>
      </c>
    </row>
    <row r="91" spans="1:24" ht="12" customHeight="1">
      <c r="A91" s="1"/>
      <c r="B91" s="38"/>
      <c r="C91" s="48"/>
      <c r="D91" s="33"/>
      <c r="E91" s="134" t="s">
        <v>32</v>
      </c>
      <c r="F91" s="201"/>
      <c r="G91" s="89"/>
      <c r="H91" s="89"/>
      <c r="I91" s="89"/>
      <c r="J91" s="89"/>
      <c r="K91" s="89"/>
      <c r="L91" s="89"/>
      <c r="M91" s="89"/>
      <c r="N91" s="89"/>
      <c r="O91" s="123"/>
      <c r="P91" s="33">
        <f t="shared" si="4"/>
        <v>0</v>
      </c>
      <c r="Q91" s="277"/>
      <c r="R91" s="252" t="s">
        <v>45</v>
      </c>
      <c r="S91" s="253"/>
      <c r="T91" s="256">
        <f>+Q90/30</f>
        <v>0</v>
      </c>
      <c r="U91" s="257"/>
      <c r="V91" s="258"/>
      <c r="W91" s="275"/>
      <c r="X91" s="268"/>
    </row>
    <row r="92" spans="1:24" ht="12" customHeight="1" thickBot="1">
      <c r="A92" s="1"/>
      <c r="B92" s="41"/>
      <c r="C92" s="49"/>
      <c r="D92" s="34"/>
      <c r="E92" s="135" t="s">
        <v>33</v>
      </c>
      <c r="F92" s="202"/>
      <c r="G92" s="191"/>
      <c r="H92" s="191"/>
      <c r="I92" s="191"/>
      <c r="J92" s="191"/>
      <c r="K92" s="191"/>
      <c r="L92" s="191"/>
      <c r="M92" s="191"/>
      <c r="N92" s="191"/>
      <c r="O92" s="193"/>
      <c r="P92" s="34">
        <f t="shared" si="4"/>
        <v>0</v>
      </c>
      <c r="Q92" s="278"/>
      <c r="R92" s="254"/>
      <c r="S92" s="255"/>
      <c r="T92" s="259"/>
      <c r="U92" s="260"/>
      <c r="V92" s="261"/>
      <c r="W92" s="243"/>
      <c r="X92" s="247"/>
    </row>
    <row r="93" spans="1:25" ht="12" customHeight="1">
      <c r="A93" s="1"/>
      <c r="B93" s="39"/>
      <c r="C93" s="53"/>
      <c r="D93" s="32"/>
      <c r="E93" s="133" t="s">
        <v>31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43">
        <f t="shared" si="4"/>
        <v>0</v>
      </c>
      <c r="Q93" s="276">
        <f>+P93+P94+P95+Y93</f>
        <v>0</v>
      </c>
      <c r="R93" s="51"/>
      <c r="S93" s="52"/>
      <c r="T93" s="52"/>
      <c r="U93" s="52"/>
      <c r="V93" s="53"/>
      <c r="W93" s="242"/>
      <c r="X93" s="246"/>
      <c r="Y93">
        <f>SUM(W93:X93)</f>
        <v>0</v>
      </c>
    </row>
    <row r="94" spans="1:24" ht="12" customHeight="1">
      <c r="A94" s="1"/>
      <c r="B94" s="38"/>
      <c r="C94" s="48"/>
      <c r="D94" s="33"/>
      <c r="E94" s="134" t="s">
        <v>32</v>
      </c>
      <c r="F94" s="201"/>
      <c r="G94" s="89"/>
      <c r="H94" s="89"/>
      <c r="I94" s="89"/>
      <c r="J94" s="89"/>
      <c r="K94" s="89"/>
      <c r="L94" s="89"/>
      <c r="M94" s="89"/>
      <c r="N94" s="89"/>
      <c r="O94" s="123"/>
      <c r="P94" s="33">
        <f t="shared" si="4"/>
        <v>0</v>
      </c>
      <c r="Q94" s="277"/>
      <c r="R94" s="252" t="s">
        <v>45</v>
      </c>
      <c r="S94" s="253"/>
      <c r="T94" s="256">
        <f>+Q93/30</f>
        <v>0</v>
      </c>
      <c r="U94" s="257"/>
      <c r="V94" s="258"/>
      <c r="W94" s="275"/>
      <c r="X94" s="268"/>
    </row>
    <row r="95" spans="1:24" ht="12" customHeight="1" thickBot="1">
      <c r="A95" s="1"/>
      <c r="B95" s="41"/>
      <c r="C95" s="49"/>
      <c r="D95" s="34"/>
      <c r="E95" s="135" t="s">
        <v>33</v>
      </c>
      <c r="F95" s="202"/>
      <c r="G95" s="191"/>
      <c r="H95" s="191"/>
      <c r="I95" s="191"/>
      <c r="J95" s="191"/>
      <c r="K95" s="191"/>
      <c r="L95" s="191"/>
      <c r="M95" s="191"/>
      <c r="N95" s="191"/>
      <c r="O95" s="193"/>
      <c r="P95" s="34">
        <f t="shared" si="4"/>
        <v>0</v>
      </c>
      <c r="Q95" s="278"/>
      <c r="R95" s="254"/>
      <c r="S95" s="255"/>
      <c r="T95" s="259"/>
      <c r="U95" s="260"/>
      <c r="V95" s="261"/>
      <c r="W95" s="243"/>
      <c r="X95" s="247"/>
    </row>
    <row r="96" spans="1:25" ht="12" customHeight="1">
      <c r="A96" s="1"/>
      <c r="B96" s="39"/>
      <c r="C96" s="53"/>
      <c r="D96" s="32"/>
      <c r="E96" s="133" t="s">
        <v>31</v>
      </c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43">
        <f t="shared" si="4"/>
        <v>0</v>
      </c>
      <c r="Q96" s="276">
        <f>+P96+P97+P98+Y96</f>
        <v>0</v>
      </c>
      <c r="R96" s="51"/>
      <c r="S96" s="52"/>
      <c r="T96" s="52"/>
      <c r="U96" s="52"/>
      <c r="V96" s="53"/>
      <c r="W96" s="242"/>
      <c r="X96" s="246"/>
      <c r="Y96">
        <f>SUM(W96:X96)</f>
        <v>0</v>
      </c>
    </row>
    <row r="97" spans="1:24" ht="12" customHeight="1">
      <c r="A97" s="1"/>
      <c r="B97" s="38"/>
      <c r="C97" s="48"/>
      <c r="D97" s="33"/>
      <c r="E97" s="134" t="s">
        <v>32</v>
      </c>
      <c r="F97" s="201"/>
      <c r="G97" s="89"/>
      <c r="H97" s="89"/>
      <c r="I97" s="89"/>
      <c r="J97" s="89"/>
      <c r="K97" s="89"/>
      <c r="L97" s="89"/>
      <c r="M97" s="89"/>
      <c r="N97" s="89"/>
      <c r="O97" s="123"/>
      <c r="P97" s="33">
        <f t="shared" si="4"/>
        <v>0</v>
      </c>
      <c r="Q97" s="277"/>
      <c r="R97" s="252" t="s">
        <v>45</v>
      </c>
      <c r="S97" s="253"/>
      <c r="T97" s="256">
        <f>+Q96/30</f>
        <v>0</v>
      </c>
      <c r="U97" s="257"/>
      <c r="V97" s="258"/>
      <c r="W97" s="275"/>
      <c r="X97" s="268"/>
    </row>
    <row r="98" spans="1:24" ht="12" customHeight="1" thickBot="1">
      <c r="A98" s="1"/>
      <c r="B98" s="41"/>
      <c r="C98" s="49"/>
      <c r="D98" s="34"/>
      <c r="E98" s="135" t="s">
        <v>33</v>
      </c>
      <c r="F98" s="202"/>
      <c r="G98" s="191"/>
      <c r="H98" s="191"/>
      <c r="I98" s="191"/>
      <c r="J98" s="191"/>
      <c r="K98" s="191"/>
      <c r="L98" s="191"/>
      <c r="M98" s="191"/>
      <c r="N98" s="191"/>
      <c r="O98" s="193"/>
      <c r="P98" s="34">
        <f t="shared" si="4"/>
        <v>0</v>
      </c>
      <c r="Q98" s="278"/>
      <c r="R98" s="254"/>
      <c r="S98" s="255"/>
      <c r="T98" s="259"/>
      <c r="U98" s="260"/>
      <c r="V98" s="261"/>
      <c r="W98" s="243"/>
      <c r="X98" s="247"/>
    </row>
    <row r="99" spans="1:25" ht="12" customHeight="1">
      <c r="A99" s="1"/>
      <c r="B99" s="39"/>
      <c r="C99" s="53"/>
      <c r="D99" s="32"/>
      <c r="E99" s="133" t="s">
        <v>31</v>
      </c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43">
        <f t="shared" si="4"/>
        <v>0</v>
      </c>
      <c r="Q99" s="276">
        <f>+P99+P100+P101+Y99</f>
        <v>0</v>
      </c>
      <c r="R99" s="51"/>
      <c r="S99" s="52"/>
      <c r="T99" s="52"/>
      <c r="U99" s="52"/>
      <c r="V99" s="53"/>
      <c r="W99" s="242"/>
      <c r="X99" s="246"/>
      <c r="Y99">
        <f>SUM(W99:X99)</f>
        <v>0</v>
      </c>
    </row>
    <row r="100" spans="1:24" ht="12" customHeight="1">
      <c r="A100" s="1"/>
      <c r="B100" s="38"/>
      <c r="C100" s="48"/>
      <c r="D100" s="33"/>
      <c r="E100" s="134" t="s">
        <v>32</v>
      </c>
      <c r="F100" s="201"/>
      <c r="G100" s="89"/>
      <c r="H100" s="89"/>
      <c r="I100" s="89"/>
      <c r="J100" s="89"/>
      <c r="K100" s="89"/>
      <c r="L100" s="89"/>
      <c r="M100" s="89"/>
      <c r="N100" s="89"/>
      <c r="O100" s="123"/>
      <c r="P100" s="33">
        <f t="shared" si="4"/>
        <v>0</v>
      </c>
      <c r="Q100" s="277"/>
      <c r="R100" s="252" t="s">
        <v>45</v>
      </c>
      <c r="S100" s="253"/>
      <c r="T100" s="256">
        <f>+Q99/30</f>
        <v>0</v>
      </c>
      <c r="U100" s="257"/>
      <c r="V100" s="258"/>
      <c r="W100" s="275"/>
      <c r="X100" s="268"/>
    </row>
    <row r="101" spans="1:24" ht="12" customHeight="1" thickBot="1">
      <c r="A101" s="1"/>
      <c r="B101" s="41"/>
      <c r="C101" s="49"/>
      <c r="D101" s="34"/>
      <c r="E101" s="135" t="s">
        <v>33</v>
      </c>
      <c r="F101" s="202"/>
      <c r="G101" s="191"/>
      <c r="H101" s="191"/>
      <c r="I101" s="191"/>
      <c r="J101" s="191"/>
      <c r="K101" s="191"/>
      <c r="L101" s="191"/>
      <c r="M101" s="191"/>
      <c r="N101" s="191"/>
      <c r="O101" s="193"/>
      <c r="P101" s="34">
        <f t="shared" si="4"/>
        <v>0</v>
      </c>
      <c r="Q101" s="278"/>
      <c r="R101" s="254"/>
      <c r="S101" s="255"/>
      <c r="T101" s="259"/>
      <c r="U101" s="260"/>
      <c r="V101" s="261"/>
      <c r="W101" s="243"/>
      <c r="X101" s="247"/>
    </row>
    <row r="102" spans="1:25" ht="12" customHeight="1">
      <c r="A102" s="1"/>
      <c r="B102" s="39"/>
      <c r="C102" s="53"/>
      <c r="D102" s="32"/>
      <c r="E102" s="133" t="s">
        <v>31</v>
      </c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43">
        <f aca="true" t="shared" si="5" ref="P102:P133">SUM(F102:O102)</f>
        <v>0</v>
      </c>
      <c r="Q102" s="276">
        <f>+P102+P103+P104+Y102</f>
        <v>0</v>
      </c>
      <c r="R102" s="51"/>
      <c r="S102" s="52"/>
      <c r="T102" s="52"/>
      <c r="U102" s="52"/>
      <c r="V102" s="53"/>
      <c r="W102" s="242"/>
      <c r="X102" s="246"/>
      <c r="Y102">
        <f>SUM(W102:X102)</f>
        <v>0</v>
      </c>
    </row>
    <row r="103" spans="1:24" ht="12" customHeight="1">
      <c r="A103" s="1"/>
      <c r="B103" s="38"/>
      <c r="C103" s="48"/>
      <c r="D103" s="33"/>
      <c r="E103" s="134" t="s">
        <v>32</v>
      </c>
      <c r="F103" s="201"/>
      <c r="G103" s="89"/>
      <c r="H103" s="89"/>
      <c r="I103" s="89"/>
      <c r="J103" s="89"/>
      <c r="K103" s="89"/>
      <c r="L103" s="89"/>
      <c r="M103" s="89"/>
      <c r="N103" s="89"/>
      <c r="O103" s="123"/>
      <c r="P103" s="33">
        <f t="shared" si="5"/>
        <v>0</v>
      </c>
      <c r="Q103" s="277"/>
      <c r="R103" s="252" t="s">
        <v>45</v>
      </c>
      <c r="S103" s="253"/>
      <c r="T103" s="256">
        <f>+Q102/30</f>
        <v>0</v>
      </c>
      <c r="U103" s="257"/>
      <c r="V103" s="258"/>
      <c r="W103" s="275"/>
      <c r="X103" s="268"/>
    </row>
    <row r="104" spans="1:24" ht="12" customHeight="1" thickBot="1">
      <c r="A104" s="1"/>
      <c r="B104" s="41"/>
      <c r="C104" s="49"/>
      <c r="D104" s="34"/>
      <c r="E104" s="135" t="s">
        <v>33</v>
      </c>
      <c r="F104" s="202"/>
      <c r="G104" s="191"/>
      <c r="H104" s="191"/>
      <c r="I104" s="191"/>
      <c r="J104" s="191"/>
      <c r="K104" s="191"/>
      <c r="L104" s="191"/>
      <c r="M104" s="191"/>
      <c r="N104" s="191"/>
      <c r="O104" s="193"/>
      <c r="P104" s="34">
        <f t="shared" si="5"/>
        <v>0</v>
      </c>
      <c r="Q104" s="278"/>
      <c r="R104" s="254"/>
      <c r="S104" s="255"/>
      <c r="T104" s="259"/>
      <c r="U104" s="260"/>
      <c r="V104" s="261"/>
      <c r="W104" s="243"/>
      <c r="X104" s="247"/>
    </row>
    <row r="105" spans="1:25" ht="12" customHeight="1">
      <c r="A105" s="1"/>
      <c r="B105" s="39"/>
      <c r="C105" s="53"/>
      <c r="D105" s="32"/>
      <c r="E105" s="133" t="s">
        <v>31</v>
      </c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43">
        <f t="shared" si="5"/>
        <v>0</v>
      </c>
      <c r="Q105" s="276">
        <f>+P105+P106+P107+Y105</f>
        <v>0</v>
      </c>
      <c r="R105" s="51"/>
      <c r="S105" s="52"/>
      <c r="T105" s="52"/>
      <c r="U105" s="52"/>
      <c r="V105" s="53"/>
      <c r="W105" s="242"/>
      <c r="X105" s="246"/>
      <c r="Y105">
        <f>SUM(W105:X105)</f>
        <v>0</v>
      </c>
    </row>
    <row r="106" spans="1:24" ht="12" customHeight="1">
      <c r="A106" s="1"/>
      <c r="B106" s="38"/>
      <c r="C106" s="48"/>
      <c r="D106" s="33"/>
      <c r="E106" s="134" t="s">
        <v>32</v>
      </c>
      <c r="F106" s="201"/>
      <c r="G106" s="89"/>
      <c r="H106" s="89"/>
      <c r="I106" s="89"/>
      <c r="J106" s="89"/>
      <c r="K106" s="89"/>
      <c r="L106" s="89"/>
      <c r="M106" s="89"/>
      <c r="N106" s="89"/>
      <c r="O106" s="123"/>
      <c r="P106" s="33">
        <f t="shared" si="5"/>
        <v>0</v>
      </c>
      <c r="Q106" s="277"/>
      <c r="R106" s="252" t="s">
        <v>45</v>
      </c>
      <c r="S106" s="253"/>
      <c r="T106" s="256">
        <f>+Q105/30</f>
        <v>0</v>
      </c>
      <c r="U106" s="257"/>
      <c r="V106" s="258"/>
      <c r="W106" s="275"/>
      <c r="X106" s="268"/>
    </row>
    <row r="107" spans="1:24" ht="12" customHeight="1" thickBot="1">
      <c r="A107" s="1"/>
      <c r="B107" s="41"/>
      <c r="C107" s="49"/>
      <c r="D107" s="34"/>
      <c r="E107" s="135" t="s">
        <v>33</v>
      </c>
      <c r="F107" s="202"/>
      <c r="G107" s="191"/>
      <c r="H107" s="191"/>
      <c r="I107" s="191"/>
      <c r="J107" s="191"/>
      <c r="K107" s="191"/>
      <c r="L107" s="191"/>
      <c r="M107" s="191"/>
      <c r="N107" s="191"/>
      <c r="O107" s="193"/>
      <c r="P107" s="34">
        <f t="shared" si="5"/>
        <v>0</v>
      </c>
      <c r="Q107" s="278"/>
      <c r="R107" s="254"/>
      <c r="S107" s="255"/>
      <c r="T107" s="259"/>
      <c r="U107" s="260"/>
      <c r="V107" s="261"/>
      <c r="W107" s="243"/>
      <c r="X107" s="247"/>
    </row>
    <row r="108" spans="1:25" ht="12" customHeight="1">
      <c r="A108" s="1"/>
      <c r="B108" s="39"/>
      <c r="C108" s="53"/>
      <c r="D108" s="32"/>
      <c r="E108" s="133" t="s">
        <v>31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43">
        <f t="shared" si="5"/>
        <v>0</v>
      </c>
      <c r="Q108" s="276">
        <f>+P108+P109+P110+Y108</f>
        <v>0</v>
      </c>
      <c r="R108" s="51"/>
      <c r="S108" s="52"/>
      <c r="T108" s="52"/>
      <c r="U108" s="52"/>
      <c r="V108" s="53"/>
      <c r="W108" s="242"/>
      <c r="X108" s="246"/>
      <c r="Y108">
        <f>SUM(W108:X108)</f>
        <v>0</v>
      </c>
    </row>
    <row r="109" spans="1:24" ht="12" customHeight="1">
      <c r="A109" s="1"/>
      <c r="B109" s="38"/>
      <c r="C109" s="48"/>
      <c r="D109" s="33"/>
      <c r="E109" s="134" t="s">
        <v>32</v>
      </c>
      <c r="F109" s="201"/>
      <c r="G109" s="89"/>
      <c r="H109" s="89"/>
      <c r="I109" s="89"/>
      <c r="J109" s="89"/>
      <c r="K109" s="89"/>
      <c r="L109" s="89"/>
      <c r="M109" s="89"/>
      <c r="N109" s="89"/>
      <c r="O109" s="123"/>
      <c r="P109" s="33">
        <f t="shared" si="5"/>
        <v>0</v>
      </c>
      <c r="Q109" s="277"/>
      <c r="R109" s="252" t="s">
        <v>45</v>
      </c>
      <c r="S109" s="253"/>
      <c r="T109" s="256">
        <f>+Q108/30</f>
        <v>0</v>
      </c>
      <c r="U109" s="257"/>
      <c r="V109" s="258"/>
      <c r="W109" s="275"/>
      <c r="X109" s="268"/>
    </row>
    <row r="110" spans="1:50" ht="12" customHeight="1" thickBot="1">
      <c r="A110" s="1"/>
      <c r="B110" s="41"/>
      <c r="C110" s="49"/>
      <c r="D110" s="34"/>
      <c r="E110" s="135" t="s">
        <v>33</v>
      </c>
      <c r="F110" s="202"/>
      <c r="G110" s="191"/>
      <c r="H110" s="191"/>
      <c r="I110" s="191"/>
      <c r="J110" s="191"/>
      <c r="K110" s="191"/>
      <c r="L110" s="191"/>
      <c r="M110" s="191"/>
      <c r="N110" s="191"/>
      <c r="O110" s="193"/>
      <c r="P110" s="34">
        <f t="shared" si="5"/>
        <v>0</v>
      </c>
      <c r="Q110" s="278"/>
      <c r="R110" s="254"/>
      <c r="S110" s="255"/>
      <c r="T110" s="259"/>
      <c r="U110" s="260"/>
      <c r="V110" s="261"/>
      <c r="W110" s="243"/>
      <c r="X110" s="247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" customHeight="1">
      <c r="A111" s="1"/>
      <c r="B111" s="39"/>
      <c r="C111" s="53"/>
      <c r="D111" s="32"/>
      <c r="E111" s="133" t="s">
        <v>31</v>
      </c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43">
        <f t="shared" si="5"/>
        <v>0</v>
      </c>
      <c r="Q111" s="276">
        <f>+P111+P112+P113+Y111</f>
        <v>0</v>
      </c>
      <c r="R111" s="51"/>
      <c r="S111" s="52"/>
      <c r="T111" s="52"/>
      <c r="U111" s="52"/>
      <c r="V111" s="53"/>
      <c r="W111" s="242"/>
      <c r="X111" s="246"/>
      <c r="Y111">
        <f>SUM(W111:X111)</f>
        <v>0</v>
      </c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" customHeight="1">
      <c r="A112" s="1"/>
      <c r="B112" s="38"/>
      <c r="C112" s="48"/>
      <c r="D112" s="33"/>
      <c r="E112" s="134" t="s">
        <v>32</v>
      </c>
      <c r="F112" s="201"/>
      <c r="G112" s="89"/>
      <c r="H112" s="89"/>
      <c r="I112" s="89"/>
      <c r="J112" s="89"/>
      <c r="K112" s="89"/>
      <c r="L112" s="89"/>
      <c r="M112" s="89"/>
      <c r="N112" s="89"/>
      <c r="O112" s="123"/>
      <c r="P112" s="33">
        <f t="shared" si="5"/>
        <v>0</v>
      </c>
      <c r="Q112" s="277"/>
      <c r="R112" s="252" t="s">
        <v>45</v>
      </c>
      <c r="S112" s="253"/>
      <c r="T112" s="256">
        <f>+Q111/30</f>
        <v>0</v>
      </c>
      <c r="U112" s="257"/>
      <c r="V112" s="258"/>
      <c r="W112" s="275"/>
      <c r="X112" s="268"/>
      <c r="AA112" s="11"/>
      <c r="AB112" s="132"/>
      <c r="AC112" s="137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38"/>
      <c r="AP112" s="132"/>
      <c r="AQ112" s="132"/>
      <c r="AR112" s="132"/>
      <c r="AS112" s="132"/>
      <c r="AT112" s="132"/>
      <c r="AU112" s="132"/>
      <c r="AV112" s="132"/>
      <c r="AW112" s="1"/>
      <c r="AX112" s="1"/>
    </row>
    <row r="113" spans="1:50" ht="12" customHeight="1" thickBot="1">
      <c r="A113" s="1"/>
      <c r="B113" s="41"/>
      <c r="C113" s="49"/>
      <c r="D113" s="34"/>
      <c r="E113" s="135" t="s">
        <v>33</v>
      </c>
      <c r="F113" s="202"/>
      <c r="G113" s="191"/>
      <c r="H113" s="191"/>
      <c r="I113" s="191"/>
      <c r="J113" s="191"/>
      <c r="K113" s="191"/>
      <c r="L113" s="191"/>
      <c r="M113" s="191"/>
      <c r="N113" s="191"/>
      <c r="O113" s="193"/>
      <c r="P113" s="34">
        <f t="shared" si="5"/>
        <v>0</v>
      </c>
      <c r="Q113" s="278"/>
      <c r="R113" s="254"/>
      <c r="S113" s="255"/>
      <c r="T113" s="259"/>
      <c r="U113" s="260"/>
      <c r="V113" s="261"/>
      <c r="W113" s="243"/>
      <c r="X113" s="247"/>
      <c r="AA113" s="11"/>
      <c r="AB113" s="132"/>
      <c r="AC113" s="137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38"/>
      <c r="AP113" s="132"/>
      <c r="AQ113" s="132"/>
      <c r="AR113" s="132"/>
      <c r="AS113" s="132"/>
      <c r="AT113" s="132"/>
      <c r="AU113" s="132"/>
      <c r="AV113" s="132"/>
      <c r="AW113" s="1"/>
      <c r="AX113" s="1"/>
    </row>
    <row r="114" spans="1:50" ht="12" customHeight="1">
      <c r="A114" s="1"/>
      <c r="B114" s="39"/>
      <c r="C114" s="53"/>
      <c r="D114" s="32"/>
      <c r="E114" s="133" t="s">
        <v>31</v>
      </c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43">
        <f t="shared" si="5"/>
        <v>0</v>
      </c>
      <c r="Q114" s="276">
        <f>+P114+P115+P116+Y114</f>
        <v>0</v>
      </c>
      <c r="R114" s="51"/>
      <c r="S114" s="52"/>
      <c r="T114" s="52"/>
      <c r="U114" s="52"/>
      <c r="V114" s="53"/>
      <c r="W114" s="242"/>
      <c r="X114" s="246"/>
      <c r="Y114">
        <f>SUM(W114:X114)</f>
        <v>0</v>
      </c>
      <c r="AA114" s="11"/>
      <c r="AB114" s="132"/>
      <c r="AC114" s="137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38"/>
      <c r="AP114" s="132"/>
      <c r="AQ114" s="132"/>
      <c r="AR114" s="132"/>
      <c r="AS114" s="132"/>
      <c r="AT114" s="132"/>
      <c r="AU114" s="132"/>
      <c r="AV114" s="132"/>
      <c r="AW114" s="1"/>
      <c r="AX114" s="1"/>
    </row>
    <row r="115" spans="1:50" ht="12" customHeight="1">
      <c r="A115" s="1"/>
      <c r="B115" s="38"/>
      <c r="C115" s="48"/>
      <c r="D115" s="33"/>
      <c r="E115" s="134" t="s">
        <v>32</v>
      </c>
      <c r="F115" s="201"/>
      <c r="G115" s="89"/>
      <c r="H115" s="89"/>
      <c r="I115" s="89"/>
      <c r="J115" s="89"/>
      <c r="K115" s="89"/>
      <c r="L115" s="89"/>
      <c r="M115" s="89"/>
      <c r="N115" s="89"/>
      <c r="O115" s="123"/>
      <c r="P115" s="33">
        <f t="shared" si="5"/>
        <v>0</v>
      </c>
      <c r="Q115" s="277"/>
      <c r="R115" s="252" t="s">
        <v>45</v>
      </c>
      <c r="S115" s="253"/>
      <c r="T115" s="256">
        <f>+Q114/30</f>
        <v>0</v>
      </c>
      <c r="U115" s="257"/>
      <c r="V115" s="258"/>
      <c r="W115" s="275"/>
      <c r="X115" s="268"/>
      <c r="AA115" s="11"/>
      <c r="AB115" s="132"/>
      <c r="AC115" s="137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38"/>
      <c r="AP115" s="132"/>
      <c r="AQ115" s="132"/>
      <c r="AR115" s="132"/>
      <c r="AS115" s="132"/>
      <c r="AT115" s="132"/>
      <c r="AU115" s="132"/>
      <c r="AV115" s="132"/>
      <c r="AW115" s="1"/>
      <c r="AX115" s="1"/>
    </row>
    <row r="116" spans="1:50" ht="12" customHeight="1" thickBot="1">
      <c r="A116" s="1"/>
      <c r="B116" s="41"/>
      <c r="C116" s="49"/>
      <c r="D116" s="34"/>
      <c r="E116" s="135" t="s">
        <v>33</v>
      </c>
      <c r="F116" s="202"/>
      <c r="G116" s="191"/>
      <c r="H116" s="191"/>
      <c r="I116" s="191"/>
      <c r="J116" s="191"/>
      <c r="K116" s="191"/>
      <c r="L116" s="191"/>
      <c r="M116" s="191"/>
      <c r="N116" s="191"/>
      <c r="O116" s="193"/>
      <c r="P116" s="34">
        <f t="shared" si="5"/>
        <v>0</v>
      </c>
      <c r="Q116" s="278"/>
      <c r="R116" s="254"/>
      <c r="S116" s="255"/>
      <c r="T116" s="259"/>
      <c r="U116" s="260"/>
      <c r="V116" s="261"/>
      <c r="W116" s="243"/>
      <c r="X116" s="247"/>
      <c r="AA116" s="11"/>
      <c r="AB116" s="132"/>
      <c r="AC116" s="137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38"/>
      <c r="AP116" s="132"/>
      <c r="AQ116" s="132"/>
      <c r="AR116" s="132"/>
      <c r="AS116" s="132"/>
      <c r="AT116" s="132"/>
      <c r="AU116" s="132"/>
      <c r="AV116" s="132"/>
      <c r="AW116" s="1"/>
      <c r="AX116" s="1"/>
    </row>
    <row r="117" spans="1:50" ht="12" customHeight="1">
      <c r="A117" s="1"/>
      <c r="B117" s="39"/>
      <c r="C117" s="53"/>
      <c r="D117" s="32"/>
      <c r="E117" s="133" t="s">
        <v>31</v>
      </c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43">
        <f t="shared" si="5"/>
        <v>0</v>
      </c>
      <c r="Q117" s="276">
        <f>+P117+P118+P119+Y117</f>
        <v>0</v>
      </c>
      <c r="R117" s="51"/>
      <c r="S117" s="52"/>
      <c r="T117" s="52"/>
      <c r="U117" s="52"/>
      <c r="V117" s="53"/>
      <c r="W117" s="242"/>
      <c r="X117" s="246"/>
      <c r="Y117">
        <f>SUM(W117:X117)</f>
        <v>0</v>
      </c>
      <c r="AA117" s="11"/>
      <c r="AB117" s="132"/>
      <c r="AC117" s="137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38"/>
      <c r="AP117" s="132"/>
      <c r="AQ117" s="132"/>
      <c r="AR117" s="132"/>
      <c r="AS117" s="132"/>
      <c r="AT117" s="132"/>
      <c r="AU117" s="132"/>
      <c r="AV117" s="132"/>
      <c r="AW117" s="1"/>
      <c r="AX117" s="1"/>
    </row>
    <row r="118" spans="1:50" ht="12" customHeight="1">
      <c r="A118" s="1"/>
      <c r="B118" s="38"/>
      <c r="C118" s="48"/>
      <c r="D118" s="33"/>
      <c r="E118" s="134" t="s">
        <v>32</v>
      </c>
      <c r="F118" s="201"/>
      <c r="G118" s="89"/>
      <c r="H118" s="89"/>
      <c r="I118" s="89"/>
      <c r="J118" s="89"/>
      <c r="K118" s="89"/>
      <c r="L118" s="89"/>
      <c r="M118" s="89"/>
      <c r="N118" s="89"/>
      <c r="O118" s="123"/>
      <c r="P118" s="33">
        <f t="shared" si="5"/>
        <v>0</v>
      </c>
      <c r="Q118" s="277"/>
      <c r="R118" s="252" t="s">
        <v>45</v>
      </c>
      <c r="S118" s="253"/>
      <c r="T118" s="256">
        <f>+Q117/30</f>
        <v>0</v>
      </c>
      <c r="U118" s="257"/>
      <c r="V118" s="258"/>
      <c r="W118" s="275"/>
      <c r="X118" s="268"/>
      <c r="AA118" s="11"/>
      <c r="AB118" s="132"/>
      <c r="AC118" s="137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38"/>
      <c r="AP118" s="132"/>
      <c r="AQ118" s="132"/>
      <c r="AR118" s="132"/>
      <c r="AS118" s="132"/>
      <c r="AT118" s="132"/>
      <c r="AU118" s="132"/>
      <c r="AV118" s="132"/>
      <c r="AW118" s="1"/>
      <c r="AX118" s="1"/>
    </row>
    <row r="119" spans="1:50" ht="12" customHeight="1" thickBot="1">
      <c r="A119" s="1"/>
      <c r="B119" s="41"/>
      <c r="C119" s="49"/>
      <c r="D119" s="34"/>
      <c r="E119" s="135" t="s">
        <v>33</v>
      </c>
      <c r="F119" s="202"/>
      <c r="G119" s="191"/>
      <c r="H119" s="191"/>
      <c r="I119" s="191"/>
      <c r="J119" s="191"/>
      <c r="K119" s="191"/>
      <c r="L119" s="191"/>
      <c r="M119" s="191"/>
      <c r="N119" s="191"/>
      <c r="O119" s="193"/>
      <c r="P119" s="34">
        <f t="shared" si="5"/>
        <v>0</v>
      </c>
      <c r="Q119" s="278"/>
      <c r="R119" s="254"/>
      <c r="S119" s="255"/>
      <c r="T119" s="259"/>
      <c r="U119" s="260"/>
      <c r="V119" s="261"/>
      <c r="W119" s="243"/>
      <c r="X119" s="247"/>
      <c r="AA119" s="11"/>
      <c r="AB119" s="132"/>
      <c r="AC119" s="137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38"/>
      <c r="AP119" s="132"/>
      <c r="AQ119" s="132"/>
      <c r="AR119" s="132"/>
      <c r="AS119" s="132"/>
      <c r="AT119" s="132"/>
      <c r="AU119" s="132"/>
      <c r="AV119" s="132"/>
      <c r="AW119" s="1"/>
      <c r="AX119" s="1"/>
    </row>
    <row r="120" spans="1:50" ht="12" customHeight="1">
      <c r="A120" s="1"/>
      <c r="B120" s="39"/>
      <c r="C120" s="53"/>
      <c r="D120" s="32"/>
      <c r="E120" s="133" t="s">
        <v>31</v>
      </c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43">
        <f t="shared" si="5"/>
        <v>0</v>
      </c>
      <c r="Q120" s="276">
        <f>+P120+P121+P122+Y120</f>
        <v>0</v>
      </c>
      <c r="R120" s="51"/>
      <c r="S120" s="52"/>
      <c r="T120" s="52"/>
      <c r="U120" s="52"/>
      <c r="V120" s="53"/>
      <c r="W120" s="242"/>
      <c r="X120" s="246"/>
      <c r="Y120">
        <f>SUM(W120:X120)</f>
        <v>0</v>
      </c>
      <c r="AA120" s="11"/>
      <c r="AB120" s="132"/>
      <c r="AC120" s="137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38"/>
      <c r="AP120" s="132"/>
      <c r="AQ120" s="132"/>
      <c r="AR120" s="132"/>
      <c r="AS120" s="132"/>
      <c r="AT120" s="132"/>
      <c r="AU120" s="132"/>
      <c r="AV120" s="132"/>
      <c r="AW120" s="1"/>
      <c r="AX120" s="1"/>
    </row>
    <row r="121" spans="1:24" ht="12" customHeight="1">
      <c r="A121" s="1"/>
      <c r="B121" s="38"/>
      <c r="C121" s="48"/>
      <c r="D121" s="33"/>
      <c r="E121" s="134" t="s">
        <v>32</v>
      </c>
      <c r="F121" s="201"/>
      <c r="G121" s="89"/>
      <c r="H121" s="89"/>
      <c r="I121" s="89"/>
      <c r="J121" s="89"/>
      <c r="K121" s="89"/>
      <c r="L121" s="89"/>
      <c r="M121" s="89"/>
      <c r="N121" s="89"/>
      <c r="O121" s="123"/>
      <c r="P121" s="33">
        <f t="shared" si="5"/>
        <v>0</v>
      </c>
      <c r="Q121" s="277"/>
      <c r="R121" s="252" t="s">
        <v>45</v>
      </c>
      <c r="S121" s="253"/>
      <c r="T121" s="256">
        <f>+Q120/30</f>
        <v>0</v>
      </c>
      <c r="U121" s="257"/>
      <c r="V121" s="258"/>
      <c r="W121" s="275"/>
      <c r="X121" s="268"/>
    </row>
    <row r="122" spans="1:24" ht="12" customHeight="1" thickBot="1">
      <c r="A122" s="1"/>
      <c r="B122" s="41"/>
      <c r="C122" s="49"/>
      <c r="D122" s="34"/>
      <c r="E122" s="135" t="s">
        <v>33</v>
      </c>
      <c r="F122" s="202"/>
      <c r="G122" s="191"/>
      <c r="H122" s="191"/>
      <c r="I122" s="191"/>
      <c r="J122" s="191"/>
      <c r="K122" s="191"/>
      <c r="L122" s="191"/>
      <c r="M122" s="191"/>
      <c r="N122" s="191"/>
      <c r="O122" s="193"/>
      <c r="P122" s="34">
        <f t="shared" si="5"/>
        <v>0</v>
      </c>
      <c r="Q122" s="278"/>
      <c r="R122" s="254"/>
      <c r="S122" s="255"/>
      <c r="T122" s="259"/>
      <c r="U122" s="260"/>
      <c r="V122" s="261"/>
      <c r="W122" s="243"/>
      <c r="X122" s="247"/>
    </row>
    <row r="123" spans="1:25" ht="12" customHeight="1">
      <c r="A123" s="1"/>
      <c r="B123" s="39"/>
      <c r="C123" s="53"/>
      <c r="D123" s="32"/>
      <c r="E123" s="133" t="s">
        <v>31</v>
      </c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43">
        <f t="shared" si="5"/>
        <v>0</v>
      </c>
      <c r="Q123" s="276">
        <f>+P123+P124+P125+Y123</f>
        <v>0</v>
      </c>
      <c r="R123" s="51"/>
      <c r="S123" s="52"/>
      <c r="T123" s="52"/>
      <c r="U123" s="52"/>
      <c r="V123" s="53"/>
      <c r="W123" s="242"/>
      <c r="X123" s="246"/>
      <c r="Y123">
        <f>SUM(W123:X123)</f>
        <v>0</v>
      </c>
    </row>
    <row r="124" spans="1:24" ht="12" customHeight="1">
      <c r="A124" s="1"/>
      <c r="B124" s="38"/>
      <c r="C124" s="48"/>
      <c r="D124" s="33"/>
      <c r="E124" s="134" t="s">
        <v>32</v>
      </c>
      <c r="F124" s="201"/>
      <c r="G124" s="89"/>
      <c r="H124" s="89"/>
      <c r="I124" s="89"/>
      <c r="J124" s="89"/>
      <c r="K124" s="89"/>
      <c r="L124" s="89"/>
      <c r="M124" s="89"/>
      <c r="N124" s="89"/>
      <c r="O124" s="123"/>
      <c r="P124" s="33">
        <f t="shared" si="5"/>
        <v>0</v>
      </c>
      <c r="Q124" s="277"/>
      <c r="R124" s="252" t="s">
        <v>45</v>
      </c>
      <c r="S124" s="253"/>
      <c r="T124" s="256">
        <f>+Q123/30</f>
        <v>0</v>
      </c>
      <c r="U124" s="257"/>
      <c r="V124" s="258"/>
      <c r="W124" s="275"/>
      <c r="X124" s="268"/>
    </row>
    <row r="125" spans="2:24" ht="12" customHeight="1" thickBot="1">
      <c r="B125" s="41"/>
      <c r="C125" s="49"/>
      <c r="D125" s="34"/>
      <c r="E125" s="135" t="s">
        <v>33</v>
      </c>
      <c r="F125" s="202"/>
      <c r="G125" s="191"/>
      <c r="H125" s="191"/>
      <c r="I125" s="191"/>
      <c r="J125" s="191"/>
      <c r="K125" s="191"/>
      <c r="L125" s="191"/>
      <c r="M125" s="191"/>
      <c r="N125" s="191"/>
      <c r="O125" s="193"/>
      <c r="P125" s="34">
        <f t="shared" si="5"/>
        <v>0</v>
      </c>
      <c r="Q125" s="278"/>
      <c r="R125" s="254"/>
      <c r="S125" s="255"/>
      <c r="T125" s="259"/>
      <c r="U125" s="260"/>
      <c r="V125" s="261"/>
      <c r="W125" s="243"/>
      <c r="X125" s="247"/>
    </row>
    <row r="126" spans="2:25" ht="12" customHeight="1">
      <c r="B126" s="39"/>
      <c r="C126" s="53"/>
      <c r="D126" s="32"/>
      <c r="E126" s="133" t="s">
        <v>31</v>
      </c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43">
        <f t="shared" si="5"/>
        <v>0</v>
      </c>
      <c r="Q126" s="276">
        <f>+P126+P127+P128+Y126</f>
        <v>0</v>
      </c>
      <c r="R126" s="51"/>
      <c r="S126" s="52"/>
      <c r="T126" s="52"/>
      <c r="U126" s="52"/>
      <c r="V126" s="53"/>
      <c r="W126" s="242"/>
      <c r="X126" s="246"/>
      <c r="Y126">
        <f>SUM(W126:X126)</f>
        <v>0</v>
      </c>
    </row>
    <row r="127" spans="2:24" ht="12" customHeight="1">
      <c r="B127" s="38"/>
      <c r="C127" s="48"/>
      <c r="D127" s="33"/>
      <c r="E127" s="134" t="s">
        <v>32</v>
      </c>
      <c r="F127" s="201"/>
      <c r="G127" s="89"/>
      <c r="H127" s="89"/>
      <c r="I127" s="89"/>
      <c r="J127" s="89"/>
      <c r="K127" s="89"/>
      <c r="L127" s="89"/>
      <c r="M127" s="89"/>
      <c r="N127" s="89"/>
      <c r="O127" s="123"/>
      <c r="P127" s="33">
        <f t="shared" si="5"/>
        <v>0</v>
      </c>
      <c r="Q127" s="277"/>
      <c r="R127" s="252" t="s">
        <v>45</v>
      </c>
      <c r="S127" s="253"/>
      <c r="T127" s="256">
        <f>+Q126/30</f>
        <v>0</v>
      </c>
      <c r="U127" s="257"/>
      <c r="V127" s="258"/>
      <c r="W127" s="275"/>
      <c r="X127" s="268"/>
    </row>
    <row r="128" spans="2:24" ht="12" customHeight="1" thickBot="1">
      <c r="B128" s="41"/>
      <c r="C128" s="49"/>
      <c r="D128" s="34"/>
      <c r="E128" s="135" t="s">
        <v>33</v>
      </c>
      <c r="F128" s="202"/>
      <c r="G128" s="191"/>
      <c r="H128" s="191"/>
      <c r="I128" s="191"/>
      <c r="J128" s="191"/>
      <c r="K128" s="191"/>
      <c r="L128" s="191"/>
      <c r="M128" s="191"/>
      <c r="N128" s="191"/>
      <c r="O128" s="193"/>
      <c r="P128" s="34">
        <f t="shared" si="5"/>
        <v>0</v>
      </c>
      <c r="Q128" s="278"/>
      <c r="R128" s="254"/>
      <c r="S128" s="255"/>
      <c r="T128" s="259"/>
      <c r="U128" s="260"/>
      <c r="V128" s="261"/>
      <c r="W128" s="243"/>
      <c r="X128" s="247"/>
    </row>
    <row r="129" spans="2:25" ht="12" customHeight="1">
      <c r="B129" s="39"/>
      <c r="C129" s="53"/>
      <c r="D129" s="32"/>
      <c r="E129" s="133" t="s">
        <v>31</v>
      </c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43">
        <f t="shared" si="5"/>
        <v>0</v>
      </c>
      <c r="Q129" s="276">
        <f>+P129+P130+P131+Y129</f>
        <v>0</v>
      </c>
      <c r="R129" s="51"/>
      <c r="S129" s="52"/>
      <c r="T129" s="52"/>
      <c r="U129" s="52"/>
      <c r="V129" s="53"/>
      <c r="W129" s="242"/>
      <c r="X129" s="246"/>
      <c r="Y129">
        <f>SUM(W129:X129)</f>
        <v>0</v>
      </c>
    </row>
    <row r="130" spans="2:24" ht="12" customHeight="1">
      <c r="B130" s="38"/>
      <c r="C130" s="48"/>
      <c r="D130" s="33"/>
      <c r="E130" s="134" t="s">
        <v>32</v>
      </c>
      <c r="F130" s="201"/>
      <c r="G130" s="89"/>
      <c r="H130" s="89"/>
      <c r="I130" s="89"/>
      <c r="J130" s="89"/>
      <c r="K130" s="89"/>
      <c r="L130" s="89"/>
      <c r="M130" s="89"/>
      <c r="N130" s="89"/>
      <c r="O130" s="123"/>
      <c r="P130" s="33">
        <f t="shared" si="5"/>
        <v>0</v>
      </c>
      <c r="Q130" s="277"/>
      <c r="R130" s="252" t="s">
        <v>45</v>
      </c>
      <c r="S130" s="253"/>
      <c r="T130" s="256">
        <f>+Q129/30</f>
        <v>0</v>
      </c>
      <c r="U130" s="257"/>
      <c r="V130" s="258"/>
      <c r="W130" s="275"/>
      <c r="X130" s="268"/>
    </row>
    <row r="131" spans="2:24" ht="12" customHeight="1" thickBot="1">
      <c r="B131" s="41"/>
      <c r="C131" s="49"/>
      <c r="D131" s="34"/>
      <c r="E131" s="135" t="s">
        <v>33</v>
      </c>
      <c r="F131" s="202"/>
      <c r="G131" s="191"/>
      <c r="H131" s="191"/>
      <c r="I131" s="191"/>
      <c r="J131" s="191"/>
      <c r="K131" s="191"/>
      <c r="L131" s="191"/>
      <c r="M131" s="191"/>
      <c r="N131" s="191"/>
      <c r="O131" s="193"/>
      <c r="P131" s="34">
        <f t="shared" si="5"/>
        <v>0</v>
      </c>
      <c r="Q131" s="278"/>
      <c r="R131" s="254"/>
      <c r="S131" s="255"/>
      <c r="T131" s="259"/>
      <c r="U131" s="260"/>
      <c r="V131" s="261"/>
      <c r="W131" s="243"/>
      <c r="X131" s="247"/>
    </row>
    <row r="132" spans="2:25" ht="12" customHeight="1">
      <c r="B132" s="39"/>
      <c r="C132" s="53"/>
      <c r="D132" s="32"/>
      <c r="E132" s="133" t="s">
        <v>31</v>
      </c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43">
        <f t="shared" si="5"/>
        <v>0</v>
      </c>
      <c r="Q132" s="276">
        <f>+P132+P133+P134+Y132</f>
        <v>0</v>
      </c>
      <c r="R132" s="51"/>
      <c r="S132" s="52"/>
      <c r="T132" s="52"/>
      <c r="U132" s="52"/>
      <c r="V132" s="53"/>
      <c r="W132" s="242"/>
      <c r="X132" s="246"/>
      <c r="Y132">
        <f>SUM(W132:X132)</f>
        <v>0</v>
      </c>
    </row>
    <row r="133" spans="2:24" ht="12" customHeight="1">
      <c r="B133" s="38"/>
      <c r="C133" s="48"/>
      <c r="D133" s="33"/>
      <c r="E133" s="134" t="s">
        <v>32</v>
      </c>
      <c r="F133" s="201"/>
      <c r="G133" s="89"/>
      <c r="H133" s="89"/>
      <c r="I133" s="89"/>
      <c r="J133" s="89"/>
      <c r="K133" s="89"/>
      <c r="L133" s="89"/>
      <c r="M133" s="89"/>
      <c r="N133" s="89"/>
      <c r="O133" s="123"/>
      <c r="P133" s="33">
        <f t="shared" si="5"/>
        <v>0</v>
      </c>
      <c r="Q133" s="277"/>
      <c r="R133" s="252" t="s">
        <v>45</v>
      </c>
      <c r="S133" s="253"/>
      <c r="T133" s="256">
        <f>+Q132/30</f>
        <v>0</v>
      </c>
      <c r="U133" s="257"/>
      <c r="V133" s="258"/>
      <c r="W133" s="275"/>
      <c r="X133" s="268"/>
    </row>
    <row r="134" spans="2:24" ht="12" customHeight="1" thickBot="1">
      <c r="B134" s="41"/>
      <c r="C134" s="49"/>
      <c r="D134" s="34"/>
      <c r="E134" s="135" t="s">
        <v>33</v>
      </c>
      <c r="F134" s="202"/>
      <c r="G134" s="191"/>
      <c r="H134" s="191"/>
      <c r="I134" s="191"/>
      <c r="J134" s="191"/>
      <c r="K134" s="191"/>
      <c r="L134" s="191"/>
      <c r="M134" s="191"/>
      <c r="N134" s="191"/>
      <c r="O134" s="193"/>
      <c r="P134" s="34">
        <f aca="true" t="shared" si="6" ref="P134:P165">SUM(F134:O134)</f>
        <v>0</v>
      </c>
      <c r="Q134" s="278"/>
      <c r="R134" s="254"/>
      <c r="S134" s="255"/>
      <c r="T134" s="259"/>
      <c r="U134" s="260"/>
      <c r="V134" s="261"/>
      <c r="W134" s="243"/>
      <c r="X134" s="247"/>
    </row>
    <row r="135" spans="2:25" ht="12" customHeight="1">
      <c r="B135" s="39"/>
      <c r="C135" s="53"/>
      <c r="D135" s="32"/>
      <c r="E135" s="133" t="s">
        <v>31</v>
      </c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43">
        <f t="shared" si="6"/>
        <v>0</v>
      </c>
      <c r="Q135" s="276">
        <f>+P135+P136+P137+Y135</f>
        <v>0</v>
      </c>
      <c r="R135" s="51"/>
      <c r="S135" s="52"/>
      <c r="T135" s="52"/>
      <c r="U135" s="52"/>
      <c r="V135" s="53"/>
      <c r="W135" s="242"/>
      <c r="X135" s="246"/>
      <c r="Y135">
        <f>SUM(W135:X135)</f>
        <v>0</v>
      </c>
    </row>
    <row r="136" spans="2:24" ht="12" customHeight="1">
      <c r="B136" s="38"/>
      <c r="C136" s="48"/>
      <c r="D136" s="33"/>
      <c r="E136" s="134" t="s">
        <v>32</v>
      </c>
      <c r="F136" s="201"/>
      <c r="G136" s="89"/>
      <c r="H136" s="89"/>
      <c r="I136" s="89"/>
      <c r="J136" s="89"/>
      <c r="K136" s="89"/>
      <c r="L136" s="89"/>
      <c r="M136" s="89"/>
      <c r="N136" s="89"/>
      <c r="O136" s="123"/>
      <c r="P136" s="33">
        <f t="shared" si="6"/>
        <v>0</v>
      </c>
      <c r="Q136" s="277"/>
      <c r="R136" s="252" t="s">
        <v>45</v>
      </c>
      <c r="S136" s="253"/>
      <c r="T136" s="256">
        <f>+Q135/30</f>
        <v>0</v>
      </c>
      <c r="U136" s="257"/>
      <c r="V136" s="258"/>
      <c r="W136" s="275"/>
      <c r="X136" s="268"/>
    </row>
    <row r="137" spans="2:24" ht="12" customHeight="1" thickBot="1">
      <c r="B137" s="41"/>
      <c r="C137" s="49"/>
      <c r="D137" s="34"/>
      <c r="E137" s="135" t="s">
        <v>33</v>
      </c>
      <c r="F137" s="202"/>
      <c r="G137" s="191"/>
      <c r="H137" s="191"/>
      <c r="I137" s="191"/>
      <c r="J137" s="191"/>
      <c r="K137" s="191"/>
      <c r="L137" s="191"/>
      <c r="M137" s="191"/>
      <c r="N137" s="191"/>
      <c r="O137" s="193"/>
      <c r="P137" s="34">
        <f t="shared" si="6"/>
        <v>0</v>
      </c>
      <c r="Q137" s="278"/>
      <c r="R137" s="254"/>
      <c r="S137" s="255"/>
      <c r="T137" s="259"/>
      <c r="U137" s="260"/>
      <c r="V137" s="261"/>
      <c r="W137" s="243"/>
      <c r="X137" s="247"/>
    </row>
    <row r="138" spans="2:25" ht="12" customHeight="1">
      <c r="B138" s="39"/>
      <c r="C138" s="53"/>
      <c r="D138" s="32"/>
      <c r="E138" s="133" t="s">
        <v>31</v>
      </c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43">
        <f t="shared" si="6"/>
        <v>0</v>
      </c>
      <c r="Q138" s="276">
        <f>+P138+P139+P140+Y138</f>
        <v>0</v>
      </c>
      <c r="R138" s="51"/>
      <c r="S138" s="52"/>
      <c r="T138" s="52"/>
      <c r="U138" s="52"/>
      <c r="V138" s="53"/>
      <c r="W138" s="242"/>
      <c r="X138" s="246"/>
      <c r="Y138">
        <f>SUM(W138:X138)</f>
        <v>0</v>
      </c>
    </row>
    <row r="139" spans="2:24" ht="12" customHeight="1">
      <c r="B139" s="38"/>
      <c r="C139" s="48"/>
      <c r="D139" s="33"/>
      <c r="E139" s="134" t="s">
        <v>32</v>
      </c>
      <c r="F139" s="201"/>
      <c r="G139" s="89"/>
      <c r="H139" s="89"/>
      <c r="I139" s="89"/>
      <c r="J139" s="89"/>
      <c r="K139" s="89"/>
      <c r="L139" s="89"/>
      <c r="M139" s="89"/>
      <c r="N139" s="89"/>
      <c r="O139" s="123"/>
      <c r="P139" s="33">
        <f t="shared" si="6"/>
        <v>0</v>
      </c>
      <c r="Q139" s="277"/>
      <c r="R139" s="252" t="s">
        <v>45</v>
      </c>
      <c r="S139" s="253"/>
      <c r="T139" s="256">
        <f>+Q138/30</f>
        <v>0</v>
      </c>
      <c r="U139" s="257"/>
      <c r="V139" s="258"/>
      <c r="W139" s="275"/>
      <c r="X139" s="268"/>
    </row>
    <row r="140" spans="2:24" ht="12" customHeight="1" thickBot="1">
      <c r="B140" s="41"/>
      <c r="C140" s="49"/>
      <c r="D140" s="34"/>
      <c r="E140" s="135" t="s">
        <v>33</v>
      </c>
      <c r="F140" s="202"/>
      <c r="G140" s="191"/>
      <c r="H140" s="191"/>
      <c r="I140" s="191"/>
      <c r="J140" s="191"/>
      <c r="K140" s="191"/>
      <c r="L140" s="191"/>
      <c r="M140" s="191"/>
      <c r="N140" s="191"/>
      <c r="O140" s="193"/>
      <c r="P140" s="34">
        <f t="shared" si="6"/>
        <v>0</v>
      </c>
      <c r="Q140" s="278"/>
      <c r="R140" s="254"/>
      <c r="S140" s="255"/>
      <c r="T140" s="259"/>
      <c r="U140" s="260"/>
      <c r="V140" s="261"/>
      <c r="W140" s="243"/>
      <c r="X140" s="247"/>
    </row>
    <row r="141" spans="2:25" ht="12" customHeight="1">
      <c r="B141" s="39"/>
      <c r="C141" s="53"/>
      <c r="D141" s="32"/>
      <c r="E141" s="133" t="s">
        <v>31</v>
      </c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43">
        <f t="shared" si="6"/>
        <v>0</v>
      </c>
      <c r="Q141" s="276">
        <f>+P141+P142+P143+Y141</f>
        <v>0</v>
      </c>
      <c r="R141" s="51"/>
      <c r="S141" s="52"/>
      <c r="T141" s="52"/>
      <c r="U141" s="52"/>
      <c r="V141" s="53"/>
      <c r="W141" s="242"/>
      <c r="X141" s="246"/>
      <c r="Y141">
        <f>SUM(W141:X141)</f>
        <v>0</v>
      </c>
    </row>
    <row r="142" spans="2:24" ht="12" customHeight="1">
      <c r="B142" s="38"/>
      <c r="C142" s="48"/>
      <c r="D142" s="33"/>
      <c r="E142" s="134" t="s">
        <v>32</v>
      </c>
      <c r="F142" s="201"/>
      <c r="G142" s="89"/>
      <c r="H142" s="89"/>
      <c r="I142" s="89"/>
      <c r="J142" s="89"/>
      <c r="K142" s="89"/>
      <c r="L142" s="89"/>
      <c r="M142" s="89"/>
      <c r="N142" s="89"/>
      <c r="O142" s="123"/>
      <c r="P142" s="33">
        <f t="shared" si="6"/>
        <v>0</v>
      </c>
      <c r="Q142" s="277"/>
      <c r="R142" s="252" t="s">
        <v>45</v>
      </c>
      <c r="S142" s="253"/>
      <c r="T142" s="256">
        <f>+Q141/30</f>
        <v>0</v>
      </c>
      <c r="U142" s="257"/>
      <c r="V142" s="258"/>
      <c r="W142" s="275"/>
      <c r="X142" s="268"/>
    </row>
    <row r="143" spans="2:24" ht="12" customHeight="1" thickBot="1">
      <c r="B143" s="41"/>
      <c r="C143" s="49"/>
      <c r="D143" s="34"/>
      <c r="E143" s="135" t="s">
        <v>33</v>
      </c>
      <c r="F143" s="202"/>
      <c r="G143" s="191"/>
      <c r="H143" s="191"/>
      <c r="I143" s="191"/>
      <c r="J143" s="191"/>
      <c r="K143" s="191"/>
      <c r="L143" s="191"/>
      <c r="M143" s="191"/>
      <c r="N143" s="191"/>
      <c r="O143" s="193"/>
      <c r="P143" s="34">
        <f t="shared" si="6"/>
        <v>0</v>
      </c>
      <c r="Q143" s="278"/>
      <c r="R143" s="254"/>
      <c r="S143" s="255"/>
      <c r="T143" s="259"/>
      <c r="U143" s="260"/>
      <c r="V143" s="261"/>
      <c r="W143" s="243"/>
      <c r="X143" s="247"/>
    </row>
    <row r="144" spans="2:25" ht="12" customHeight="1">
      <c r="B144" s="39"/>
      <c r="C144" s="53"/>
      <c r="D144" s="32"/>
      <c r="E144" s="133" t="s">
        <v>31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43">
        <f t="shared" si="6"/>
        <v>0</v>
      </c>
      <c r="Q144" s="276">
        <f>+P144+P145+P146+Y144</f>
        <v>0</v>
      </c>
      <c r="R144" s="51"/>
      <c r="S144" s="52"/>
      <c r="T144" s="52"/>
      <c r="U144" s="52"/>
      <c r="V144" s="53"/>
      <c r="W144" s="242"/>
      <c r="X144" s="246"/>
      <c r="Y144">
        <f>SUM(W144:X144)</f>
        <v>0</v>
      </c>
    </row>
    <row r="145" spans="2:24" ht="12" customHeight="1">
      <c r="B145" s="38"/>
      <c r="C145" s="48"/>
      <c r="D145" s="33"/>
      <c r="E145" s="134" t="s">
        <v>32</v>
      </c>
      <c r="F145" s="201"/>
      <c r="G145" s="89"/>
      <c r="H145" s="89"/>
      <c r="I145" s="89"/>
      <c r="J145" s="89"/>
      <c r="K145" s="89"/>
      <c r="L145" s="89"/>
      <c r="M145" s="89"/>
      <c r="N145" s="89"/>
      <c r="O145" s="123"/>
      <c r="P145" s="33">
        <f t="shared" si="6"/>
        <v>0</v>
      </c>
      <c r="Q145" s="277"/>
      <c r="R145" s="252" t="s">
        <v>45</v>
      </c>
      <c r="S145" s="253"/>
      <c r="T145" s="256">
        <f>+Q144/30</f>
        <v>0</v>
      </c>
      <c r="U145" s="257"/>
      <c r="V145" s="258"/>
      <c r="W145" s="275"/>
      <c r="X145" s="268"/>
    </row>
    <row r="146" spans="2:24" ht="12" customHeight="1" thickBot="1">
      <c r="B146" s="41"/>
      <c r="C146" s="49"/>
      <c r="D146" s="34"/>
      <c r="E146" s="135" t="s">
        <v>33</v>
      </c>
      <c r="F146" s="202"/>
      <c r="G146" s="191"/>
      <c r="H146" s="191"/>
      <c r="I146" s="191"/>
      <c r="J146" s="191"/>
      <c r="K146" s="191"/>
      <c r="L146" s="191"/>
      <c r="M146" s="191"/>
      <c r="N146" s="191"/>
      <c r="O146" s="193"/>
      <c r="P146" s="34">
        <f t="shared" si="6"/>
        <v>0</v>
      </c>
      <c r="Q146" s="278"/>
      <c r="R146" s="254"/>
      <c r="S146" s="255"/>
      <c r="T146" s="259"/>
      <c r="U146" s="260"/>
      <c r="V146" s="261"/>
      <c r="W146" s="243"/>
      <c r="X146" s="247"/>
    </row>
    <row r="147" spans="2:25" ht="12" customHeight="1">
      <c r="B147" s="39"/>
      <c r="C147" s="53"/>
      <c r="D147" s="32"/>
      <c r="E147" s="133" t="s">
        <v>31</v>
      </c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43">
        <f t="shared" si="6"/>
        <v>0</v>
      </c>
      <c r="Q147" s="276">
        <f>+P147+P148+P149+Y147</f>
        <v>0</v>
      </c>
      <c r="R147" s="51"/>
      <c r="S147" s="52"/>
      <c r="T147" s="52"/>
      <c r="U147" s="52"/>
      <c r="V147" s="53"/>
      <c r="W147" s="242"/>
      <c r="X147" s="246"/>
      <c r="Y147">
        <f>SUM(W147:X147)</f>
        <v>0</v>
      </c>
    </row>
    <row r="148" spans="2:24" ht="12" customHeight="1">
      <c r="B148" s="38"/>
      <c r="C148" s="48"/>
      <c r="D148" s="33"/>
      <c r="E148" s="134" t="s">
        <v>32</v>
      </c>
      <c r="F148" s="201"/>
      <c r="G148" s="89"/>
      <c r="H148" s="89"/>
      <c r="I148" s="89"/>
      <c r="J148" s="89"/>
      <c r="K148" s="89"/>
      <c r="L148" s="89"/>
      <c r="M148" s="89"/>
      <c r="N148" s="89"/>
      <c r="O148" s="123"/>
      <c r="P148" s="33">
        <f t="shared" si="6"/>
        <v>0</v>
      </c>
      <c r="Q148" s="277"/>
      <c r="R148" s="252" t="s">
        <v>45</v>
      </c>
      <c r="S148" s="253"/>
      <c r="T148" s="256">
        <f>+Q147/30</f>
        <v>0</v>
      </c>
      <c r="U148" s="257"/>
      <c r="V148" s="258"/>
      <c r="W148" s="275"/>
      <c r="X148" s="268"/>
    </row>
    <row r="149" spans="2:24" ht="12" customHeight="1" thickBot="1">
      <c r="B149" s="41"/>
      <c r="C149" s="49"/>
      <c r="D149" s="34"/>
      <c r="E149" s="135" t="s">
        <v>33</v>
      </c>
      <c r="F149" s="202"/>
      <c r="G149" s="191"/>
      <c r="H149" s="191"/>
      <c r="I149" s="191"/>
      <c r="J149" s="191"/>
      <c r="K149" s="191"/>
      <c r="L149" s="191"/>
      <c r="M149" s="191"/>
      <c r="N149" s="191"/>
      <c r="O149" s="193"/>
      <c r="P149" s="34">
        <f t="shared" si="6"/>
        <v>0</v>
      </c>
      <c r="Q149" s="278"/>
      <c r="R149" s="254"/>
      <c r="S149" s="255"/>
      <c r="T149" s="259"/>
      <c r="U149" s="260"/>
      <c r="V149" s="261"/>
      <c r="W149" s="243"/>
      <c r="X149" s="247"/>
    </row>
    <row r="150" spans="2:25" ht="12" customHeight="1">
      <c r="B150" s="39"/>
      <c r="C150" s="53"/>
      <c r="D150" s="32"/>
      <c r="E150" s="133" t="s">
        <v>31</v>
      </c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43">
        <f t="shared" si="6"/>
        <v>0</v>
      </c>
      <c r="Q150" s="276">
        <f>+P150+P151+P152+Y150</f>
        <v>0</v>
      </c>
      <c r="R150" s="51"/>
      <c r="S150" s="52"/>
      <c r="T150" s="52"/>
      <c r="U150" s="52"/>
      <c r="V150" s="53"/>
      <c r="W150" s="242"/>
      <c r="X150" s="246"/>
      <c r="Y150">
        <f>SUM(W150:X150)</f>
        <v>0</v>
      </c>
    </row>
    <row r="151" spans="2:24" ht="12" customHeight="1">
      <c r="B151" s="38"/>
      <c r="C151" s="48"/>
      <c r="D151" s="33"/>
      <c r="E151" s="134" t="s">
        <v>32</v>
      </c>
      <c r="F151" s="201"/>
      <c r="G151" s="89"/>
      <c r="H151" s="89"/>
      <c r="I151" s="89"/>
      <c r="J151" s="89"/>
      <c r="K151" s="89"/>
      <c r="L151" s="89"/>
      <c r="M151" s="89"/>
      <c r="N151" s="89"/>
      <c r="O151" s="123"/>
      <c r="P151" s="33">
        <f t="shared" si="6"/>
        <v>0</v>
      </c>
      <c r="Q151" s="277"/>
      <c r="R151" s="252" t="s">
        <v>45</v>
      </c>
      <c r="S151" s="253"/>
      <c r="T151" s="256">
        <f>+Q150/30</f>
        <v>0</v>
      </c>
      <c r="U151" s="257"/>
      <c r="V151" s="258"/>
      <c r="W151" s="275"/>
      <c r="X151" s="268"/>
    </row>
    <row r="152" spans="2:24" ht="12" customHeight="1" thickBot="1">
      <c r="B152" s="41"/>
      <c r="C152" s="49"/>
      <c r="D152" s="34"/>
      <c r="E152" s="135" t="s">
        <v>33</v>
      </c>
      <c r="F152" s="202"/>
      <c r="G152" s="191"/>
      <c r="H152" s="191"/>
      <c r="I152" s="191"/>
      <c r="J152" s="191"/>
      <c r="K152" s="191"/>
      <c r="L152" s="191"/>
      <c r="M152" s="191"/>
      <c r="N152" s="191"/>
      <c r="O152" s="193"/>
      <c r="P152" s="34">
        <f t="shared" si="6"/>
        <v>0</v>
      </c>
      <c r="Q152" s="278"/>
      <c r="R152" s="254"/>
      <c r="S152" s="255"/>
      <c r="T152" s="259"/>
      <c r="U152" s="260"/>
      <c r="V152" s="261"/>
      <c r="W152" s="243"/>
      <c r="X152" s="247"/>
    </row>
    <row r="153" spans="2:25" ht="12" customHeight="1">
      <c r="B153" s="39"/>
      <c r="C153" s="53"/>
      <c r="D153" s="32"/>
      <c r="E153" s="133" t="s">
        <v>31</v>
      </c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43">
        <f t="shared" si="6"/>
        <v>0</v>
      </c>
      <c r="Q153" s="276">
        <f>+P153+P154+P155+Y153</f>
        <v>0</v>
      </c>
      <c r="R153" s="51"/>
      <c r="S153" s="52"/>
      <c r="T153" s="52"/>
      <c r="U153" s="52"/>
      <c r="V153" s="53"/>
      <c r="W153" s="242"/>
      <c r="X153" s="246"/>
      <c r="Y153">
        <f>SUM(W153:X153)</f>
        <v>0</v>
      </c>
    </row>
    <row r="154" spans="2:24" ht="12" customHeight="1">
      <c r="B154" s="38"/>
      <c r="C154" s="48"/>
      <c r="D154" s="33"/>
      <c r="E154" s="134" t="s">
        <v>32</v>
      </c>
      <c r="F154" s="201"/>
      <c r="G154" s="89"/>
      <c r="H154" s="89"/>
      <c r="I154" s="89"/>
      <c r="J154" s="89"/>
      <c r="K154" s="89"/>
      <c r="L154" s="89"/>
      <c r="M154" s="89"/>
      <c r="N154" s="89"/>
      <c r="O154" s="123"/>
      <c r="P154" s="33">
        <f t="shared" si="6"/>
        <v>0</v>
      </c>
      <c r="Q154" s="277"/>
      <c r="R154" s="252" t="s">
        <v>45</v>
      </c>
      <c r="S154" s="253"/>
      <c r="T154" s="256">
        <f>+Q153/30</f>
        <v>0</v>
      </c>
      <c r="U154" s="257"/>
      <c r="V154" s="258"/>
      <c r="W154" s="275"/>
      <c r="X154" s="268"/>
    </row>
    <row r="155" spans="2:24" ht="12" customHeight="1" thickBot="1">
      <c r="B155" s="41"/>
      <c r="C155" s="49"/>
      <c r="D155" s="34"/>
      <c r="E155" s="135" t="s">
        <v>33</v>
      </c>
      <c r="F155" s="202"/>
      <c r="G155" s="191"/>
      <c r="H155" s="191"/>
      <c r="I155" s="191"/>
      <c r="J155" s="191"/>
      <c r="K155" s="191"/>
      <c r="L155" s="191"/>
      <c r="M155" s="191"/>
      <c r="N155" s="191"/>
      <c r="O155" s="193"/>
      <c r="P155" s="34">
        <f t="shared" si="6"/>
        <v>0</v>
      </c>
      <c r="Q155" s="278"/>
      <c r="R155" s="254"/>
      <c r="S155" s="255"/>
      <c r="T155" s="259"/>
      <c r="U155" s="260"/>
      <c r="V155" s="261"/>
      <c r="W155" s="243"/>
      <c r="X155" s="247"/>
    </row>
    <row r="156" spans="2:25" ht="12" customHeight="1">
      <c r="B156" s="39"/>
      <c r="C156" s="53"/>
      <c r="D156" s="32"/>
      <c r="E156" s="133" t="s">
        <v>31</v>
      </c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43">
        <f t="shared" si="6"/>
        <v>0</v>
      </c>
      <c r="Q156" s="276">
        <f>+P156+P157+P158+Y156</f>
        <v>0</v>
      </c>
      <c r="R156" s="51"/>
      <c r="S156" s="52"/>
      <c r="T156" s="52"/>
      <c r="U156" s="52"/>
      <c r="V156" s="53"/>
      <c r="W156" s="242"/>
      <c r="X156" s="246"/>
      <c r="Y156">
        <f>SUM(W156:X156)</f>
        <v>0</v>
      </c>
    </row>
    <row r="157" spans="2:24" ht="12" customHeight="1">
      <c r="B157" s="38"/>
      <c r="C157" s="48"/>
      <c r="D157" s="33"/>
      <c r="E157" s="134" t="s">
        <v>32</v>
      </c>
      <c r="F157" s="201"/>
      <c r="G157" s="89"/>
      <c r="H157" s="89"/>
      <c r="I157" s="89"/>
      <c r="J157" s="89"/>
      <c r="K157" s="89"/>
      <c r="L157" s="89"/>
      <c r="M157" s="89"/>
      <c r="N157" s="89"/>
      <c r="O157" s="123"/>
      <c r="P157" s="33">
        <f t="shared" si="6"/>
        <v>0</v>
      </c>
      <c r="Q157" s="277"/>
      <c r="R157" s="252" t="s">
        <v>45</v>
      </c>
      <c r="S157" s="253"/>
      <c r="T157" s="256">
        <f>+Q156/30</f>
        <v>0</v>
      </c>
      <c r="U157" s="257"/>
      <c r="V157" s="258"/>
      <c r="W157" s="275"/>
      <c r="X157" s="268"/>
    </row>
    <row r="158" spans="2:24" ht="12" customHeight="1" thickBot="1">
      <c r="B158" s="41"/>
      <c r="C158" s="49"/>
      <c r="D158" s="34"/>
      <c r="E158" s="135" t="s">
        <v>33</v>
      </c>
      <c r="F158" s="202"/>
      <c r="G158" s="191"/>
      <c r="H158" s="191"/>
      <c r="I158" s="191"/>
      <c r="J158" s="191"/>
      <c r="K158" s="191"/>
      <c r="L158" s="191"/>
      <c r="M158" s="191"/>
      <c r="N158" s="191"/>
      <c r="O158" s="193"/>
      <c r="P158" s="34">
        <f t="shared" si="6"/>
        <v>0</v>
      </c>
      <c r="Q158" s="278"/>
      <c r="R158" s="254"/>
      <c r="S158" s="255"/>
      <c r="T158" s="259"/>
      <c r="U158" s="260"/>
      <c r="V158" s="261"/>
      <c r="W158" s="243"/>
      <c r="X158" s="247"/>
    </row>
    <row r="159" spans="2:25" ht="12" customHeight="1">
      <c r="B159" s="39"/>
      <c r="C159" s="53"/>
      <c r="D159" s="32"/>
      <c r="E159" s="133" t="s">
        <v>31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43">
        <f t="shared" si="6"/>
        <v>0</v>
      </c>
      <c r="Q159" s="276">
        <f>+P159+P160+P161+Y159</f>
        <v>0</v>
      </c>
      <c r="R159" s="51"/>
      <c r="S159" s="52"/>
      <c r="T159" s="52"/>
      <c r="U159" s="52"/>
      <c r="V159" s="53"/>
      <c r="W159" s="242"/>
      <c r="X159" s="246"/>
      <c r="Y159">
        <f>SUM(W159:X159)</f>
        <v>0</v>
      </c>
    </row>
    <row r="160" spans="2:24" ht="12" customHeight="1">
      <c r="B160" s="38"/>
      <c r="C160" s="48"/>
      <c r="D160" s="33"/>
      <c r="E160" s="134" t="s">
        <v>32</v>
      </c>
      <c r="F160" s="201"/>
      <c r="G160" s="89"/>
      <c r="H160" s="89"/>
      <c r="I160" s="89"/>
      <c r="J160" s="89"/>
      <c r="K160" s="89"/>
      <c r="L160" s="89"/>
      <c r="M160" s="89"/>
      <c r="N160" s="89"/>
      <c r="O160" s="123"/>
      <c r="P160" s="33">
        <f t="shared" si="6"/>
        <v>0</v>
      </c>
      <c r="Q160" s="277"/>
      <c r="R160" s="252" t="s">
        <v>45</v>
      </c>
      <c r="S160" s="253"/>
      <c r="T160" s="256">
        <f>+Q159/30</f>
        <v>0</v>
      </c>
      <c r="U160" s="257"/>
      <c r="V160" s="258"/>
      <c r="W160" s="275"/>
      <c r="X160" s="268"/>
    </row>
    <row r="161" spans="2:24" ht="12" customHeight="1" thickBot="1">
      <c r="B161" s="41"/>
      <c r="C161" s="49"/>
      <c r="D161" s="34"/>
      <c r="E161" s="135" t="s">
        <v>33</v>
      </c>
      <c r="F161" s="202"/>
      <c r="G161" s="191"/>
      <c r="H161" s="191"/>
      <c r="I161" s="191"/>
      <c r="J161" s="191"/>
      <c r="K161" s="191"/>
      <c r="L161" s="191"/>
      <c r="M161" s="191"/>
      <c r="N161" s="191"/>
      <c r="O161" s="193"/>
      <c r="P161" s="34">
        <f t="shared" si="6"/>
        <v>0</v>
      </c>
      <c r="Q161" s="278"/>
      <c r="R161" s="254"/>
      <c r="S161" s="255"/>
      <c r="T161" s="259"/>
      <c r="U161" s="260"/>
      <c r="V161" s="261"/>
      <c r="W161" s="243"/>
      <c r="X161" s="247"/>
    </row>
    <row r="162" spans="2:25" ht="12" customHeight="1">
      <c r="B162" s="39"/>
      <c r="C162" s="53"/>
      <c r="D162" s="32"/>
      <c r="E162" s="133" t="s">
        <v>31</v>
      </c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43">
        <f t="shared" si="6"/>
        <v>0</v>
      </c>
      <c r="Q162" s="276">
        <f>+P162+P163+P164+Y162</f>
        <v>0</v>
      </c>
      <c r="R162" s="51"/>
      <c r="S162" s="52"/>
      <c r="T162" s="52"/>
      <c r="U162" s="52"/>
      <c r="V162" s="53"/>
      <c r="W162" s="242"/>
      <c r="X162" s="246"/>
      <c r="Y162">
        <f>SUM(W162:X162)</f>
        <v>0</v>
      </c>
    </row>
    <row r="163" spans="2:24" ht="12" customHeight="1">
      <c r="B163" s="38"/>
      <c r="C163" s="48"/>
      <c r="D163" s="33"/>
      <c r="E163" s="134" t="s">
        <v>32</v>
      </c>
      <c r="F163" s="201"/>
      <c r="G163" s="89"/>
      <c r="H163" s="89"/>
      <c r="I163" s="89"/>
      <c r="J163" s="89"/>
      <c r="K163" s="89"/>
      <c r="L163" s="89"/>
      <c r="M163" s="89"/>
      <c r="N163" s="89"/>
      <c r="O163" s="123"/>
      <c r="P163" s="33">
        <f t="shared" si="6"/>
        <v>0</v>
      </c>
      <c r="Q163" s="277"/>
      <c r="R163" s="252" t="s">
        <v>45</v>
      </c>
      <c r="S163" s="253"/>
      <c r="T163" s="256">
        <f>+Q162/30</f>
        <v>0</v>
      </c>
      <c r="U163" s="257"/>
      <c r="V163" s="258"/>
      <c r="W163" s="275"/>
      <c r="X163" s="268"/>
    </row>
    <row r="164" spans="2:24" ht="12" customHeight="1" thickBot="1">
      <c r="B164" s="41"/>
      <c r="C164" s="49"/>
      <c r="D164" s="34"/>
      <c r="E164" s="135" t="s">
        <v>33</v>
      </c>
      <c r="F164" s="202"/>
      <c r="G164" s="191"/>
      <c r="H164" s="191"/>
      <c r="I164" s="191"/>
      <c r="J164" s="191"/>
      <c r="K164" s="191"/>
      <c r="L164" s="191"/>
      <c r="M164" s="191"/>
      <c r="N164" s="191"/>
      <c r="O164" s="193"/>
      <c r="P164" s="34">
        <f t="shared" si="6"/>
        <v>0</v>
      </c>
      <c r="Q164" s="278"/>
      <c r="R164" s="254"/>
      <c r="S164" s="255"/>
      <c r="T164" s="259"/>
      <c r="U164" s="260"/>
      <c r="V164" s="261"/>
      <c r="W164" s="243"/>
      <c r="X164" s="247"/>
    </row>
    <row r="165" spans="2:25" ht="12" customHeight="1">
      <c r="B165" s="39"/>
      <c r="C165" s="53"/>
      <c r="D165" s="32"/>
      <c r="E165" s="133" t="s">
        <v>31</v>
      </c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43">
        <f t="shared" si="6"/>
        <v>0</v>
      </c>
      <c r="Q165" s="276">
        <f>+P165+P166+P167+Y165</f>
        <v>0</v>
      </c>
      <c r="R165" s="51"/>
      <c r="S165" s="52"/>
      <c r="T165" s="52"/>
      <c r="U165" s="52"/>
      <c r="V165" s="53"/>
      <c r="W165" s="242"/>
      <c r="X165" s="246"/>
      <c r="Y165">
        <f>SUM(W165:X165)</f>
        <v>0</v>
      </c>
    </row>
    <row r="166" spans="2:24" ht="12" customHeight="1">
      <c r="B166" s="38"/>
      <c r="C166" s="48"/>
      <c r="D166" s="33"/>
      <c r="E166" s="134" t="s">
        <v>32</v>
      </c>
      <c r="F166" s="201"/>
      <c r="G166" s="89"/>
      <c r="H166" s="89"/>
      <c r="I166" s="89"/>
      <c r="J166" s="89"/>
      <c r="K166" s="89"/>
      <c r="L166" s="89"/>
      <c r="M166" s="89"/>
      <c r="N166" s="89"/>
      <c r="O166" s="123"/>
      <c r="P166" s="33">
        <f>SUM(F166:O166)</f>
        <v>0</v>
      </c>
      <c r="Q166" s="277"/>
      <c r="R166" s="252" t="s">
        <v>45</v>
      </c>
      <c r="S166" s="253"/>
      <c r="T166" s="256">
        <f>+Q165/30</f>
        <v>0</v>
      </c>
      <c r="U166" s="257"/>
      <c r="V166" s="258"/>
      <c r="W166" s="275"/>
      <c r="X166" s="268"/>
    </row>
    <row r="167" spans="2:24" ht="12" customHeight="1" thickBot="1">
      <c r="B167" s="41"/>
      <c r="C167" s="49"/>
      <c r="D167" s="34"/>
      <c r="E167" s="135" t="s">
        <v>33</v>
      </c>
      <c r="F167" s="202"/>
      <c r="G167" s="191"/>
      <c r="H167" s="191"/>
      <c r="I167" s="191"/>
      <c r="J167" s="191"/>
      <c r="K167" s="191"/>
      <c r="L167" s="191"/>
      <c r="M167" s="191"/>
      <c r="N167" s="191"/>
      <c r="O167" s="193"/>
      <c r="P167" s="34">
        <f>SUM(F167:O167)</f>
        <v>0</v>
      </c>
      <c r="Q167" s="278"/>
      <c r="R167" s="254"/>
      <c r="S167" s="255"/>
      <c r="T167" s="259"/>
      <c r="U167" s="260"/>
      <c r="V167" s="261"/>
      <c r="W167" s="243"/>
      <c r="X167" s="247"/>
    </row>
  </sheetData>
  <sheetProtection/>
  <mergeCells count="283">
    <mergeCell ref="L4:L5"/>
    <mergeCell ref="R166:S167"/>
    <mergeCell ref="T166:V167"/>
    <mergeCell ref="D1:L1"/>
    <mergeCell ref="D3:E3"/>
    <mergeCell ref="F4:F5"/>
    <mergeCell ref="G4:G5"/>
    <mergeCell ref="H4:H5"/>
    <mergeCell ref="I4:I5"/>
    <mergeCell ref="J4:J5"/>
    <mergeCell ref="K4:K5"/>
    <mergeCell ref="R160:S161"/>
    <mergeCell ref="T160:V161"/>
    <mergeCell ref="R163:S164"/>
    <mergeCell ref="T163:V164"/>
    <mergeCell ref="R154:S155"/>
    <mergeCell ref="T154:V155"/>
    <mergeCell ref="R157:S158"/>
    <mergeCell ref="T157:V158"/>
    <mergeCell ref="R148:S149"/>
    <mergeCell ref="T148:V149"/>
    <mergeCell ref="R151:S152"/>
    <mergeCell ref="T151:V152"/>
    <mergeCell ref="R142:S143"/>
    <mergeCell ref="T142:V143"/>
    <mergeCell ref="R145:S146"/>
    <mergeCell ref="T145:V146"/>
    <mergeCell ref="R136:S137"/>
    <mergeCell ref="T136:V137"/>
    <mergeCell ref="R139:S140"/>
    <mergeCell ref="T139:V140"/>
    <mergeCell ref="R130:S131"/>
    <mergeCell ref="T130:V131"/>
    <mergeCell ref="R133:S134"/>
    <mergeCell ref="T133:V134"/>
    <mergeCell ref="R124:S125"/>
    <mergeCell ref="T124:V125"/>
    <mergeCell ref="R127:S128"/>
    <mergeCell ref="T127:V128"/>
    <mergeCell ref="R118:S119"/>
    <mergeCell ref="T118:V119"/>
    <mergeCell ref="R121:S122"/>
    <mergeCell ref="T121:V122"/>
    <mergeCell ref="R112:S113"/>
    <mergeCell ref="T112:V113"/>
    <mergeCell ref="R115:S116"/>
    <mergeCell ref="T115:V116"/>
    <mergeCell ref="R106:S107"/>
    <mergeCell ref="T106:V107"/>
    <mergeCell ref="R109:S110"/>
    <mergeCell ref="T109:V110"/>
    <mergeCell ref="R100:S101"/>
    <mergeCell ref="T100:V101"/>
    <mergeCell ref="R103:S104"/>
    <mergeCell ref="T103:V104"/>
    <mergeCell ref="R94:S95"/>
    <mergeCell ref="T94:V95"/>
    <mergeCell ref="R97:S98"/>
    <mergeCell ref="T97:V98"/>
    <mergeCell ref="R88:S89"/>
    <mergeCell ref="T88:V89"/>
    <mergeCell ref="R91:S92"/>
    <mergeCell ref="T91:V92"/>
    <mergeCell ref="R82:S83"/>
    <mergeCell ref="T82:V83"/>
    <mergeCell ref="R85:S86"/>
    <mergeCell ref="T85:V86"/>
    <mergeCell ref="R76:S77"/>
    <mergeCell ref="T76:V77"/>
    <mergeCell ref="R79:S80"/>
    <mergeCell ref="T79:V80"/>
    <mergeCell ref="R70:S71"/>
    <mergeCell ref="T70:V71"/>
    <mergeCell ref="R73:S74"/>
    <mergeCell ref="T73:V74"/>
    <mergeCell ref="R64:S65"/>
    <mergeCell ref="T64:V65"/>
    <mergeCell ref="R67:S68"/>
    <mergeCell ref="T67:V68"/>
    <mergeCell ref="R58:S59"/>
    <mergeCell ref="T58:V59"/>
    <mergeCell ref="R61:S62"/>
    <mergeCell ref="T61:V62"/>
    <mergeCell ref="R52:S53"/>
    <mergeCell ref="T52:V53"/>
    <mergeCell ref="R55:S56"/>
    <mergeCell ref="T55:V56"/>
    <mergeCell ref="R46:S47"/>
    <mergeCell ref="T46:V47"/>
    <mergeCell ref="R49:S50"/>
    <mergeCell ref="T49:V50"/>
    <mergeCell ref="R40:S41"/>
    <mergeCell ref="T40:V41"/>
    <mergeCell ref="R43:S44"/>
    <mergeCell ref="T43:V44"/>
    <mergeCell ref="R34:S35"/>
    <mergeCell ref="T34:V35"/>
    <mergeCell ref="R37:S38"/>
    <mergeCell ref="T37:V38"/>
    <mergeCell ref="R28:S29"/>
    <mergeCell ref="T28:V29"/>
    <mergeCell ref="R31:S32"/>
    <mergeCell ref="T31:V32"/>
    <mergeCell ref="T19:V20"/>
    <mergeCell ref="R22:S23"/>
    <mergeCell ref="T22:V23"/>
    <mergeCell ref="R25:S26"/>
    <mergeCell ref="T25:V26"/>
    <mergeCell ref="X165:X167"/>
    <mergeCell ref="R7:S8"/>
    <mergeCell ref="T7:V8"/>
    <mergeCell ref="R10:S11"/>
    <mergeCell ref="T10:V11"/>
    <mergeCell ref="R13:S14"/>
    <mergeCell ref="T13:V14"/>
    <mergeCell ref="R16:S17"/>
    <mergeCell ref="T16:V17"/>
    <mergeCell ref="R19:S20"/>
    <mergeCell ref="X153:X155"/>
    <mergeCell ref="X156:X158"/>
    <mergeCell ref="X159:X161"/>
    <mergeCell ref="X162:X164"/>
    <mergeCell ref="X141:X143"/>
    <mergeCell ref="X144:X146"/>
    <mergeCell ref="X147:X149"/>
    <mergeCell ref="X150:X152"/>
    <mergeCell ref="X129:X131"/>
    <mergeCell ref="X132:X134"/>
    <mergeCell ref="X135:X137"/>
    <mergeCell ref="X138:X140"/>
    <mergeCell ref="X117:X119"/>
    <mergeCell ref="X120:X122"/>
    <mergeCell ref="X123:X125"/>
    <mergeCell ref="X126:X128"/>
    <mergeCell ref="X105:X107"/>
    <mergeCell ref="X108:X110"/>
    <mergeCell ref="X111:X113"/>
    <mergeCell ref="X114:X116"/>
    <mergeCell ref="X93:X95"/>
    <mergeCell ref="X96:X98"/>
    <mergeCell ref="X99:X101"/>
    <mergeCell ref="X102:X104"/>
    <mergeCell ref="X84:X86"/>
    <mergeCell ref="X87:X89"/>
    <mergeCell ref="X90:X92"/>
    <mergeCell ref="X69:X71"/>
    <mergeCell ref="X72:X74"/>
    <mergeCell ref="X75:X77"/>
    <mergeCell ref="X78:X80"/>
    <mergeCell ref="X66:X68"/>
    <mergeCell ref="X45:X47"/>
    <mergeCell ref="X48:X50"/>
    <mergeCell ref="X51:X53"/>
    <mergeCell ref="X54:X56"/>
    <mergeCell ref="X81:X83"/>
    <mergeCell ref="X42:X44"/>
    <mergeCell ref="W162:W164"/>
    <mergeCell ref="W165:W167"/>
    <mergeCell ref="W126:W128"/>
    <mergeCell ref="W129:W131"/>
    <mergeCell ref="W132:W134"/>
    <mergeCell ref="W135:W137"/>
    <mergeCell ref="X57:X59"/>
    <mergeCell ref="X60:X62"/>
    <mergeCell ref="X63:X65"/>
    <mergeCell ref="X18:X20"/>
    <mergeCell ref="X21:X23"/>
    <mergeCell ref="X24:X26"/>
    <mergeCell ref="X33:X35"/>
    <mergeCell ref="X36:X38"/>
    <mergeCell ref="X39:X41"/>
    <mergeCell ref="X27:X29"/>
    <mergeCell ref="X30:X32"/>
    <mergeCell ref="W150:W152"/>
    <mergeCell ref="W153:W155"/>
    <mergeCell ref="W156:W158"/>
    <mergeCell ref="W159:W161"/>
    <mergeCell ref="W138:W140"/>
    <mergeCell ref="W141:W143"/>
    <mergeCell ref="W144:W146"/>
    <mergeCell ref="W147:W149"/>
    <mergeCell ref="W114:W116"/>
    <mergeCell ref="W117:W119"/>
    <mergeCell ref="W120:W122"/>
    <mergeCell ref="W123:W125"/>
    <mergeCell ref="W102:W104"/>
    <mergeCell ref="W105:W107"/>
    <mergeCell ref="W108:W110"/>
    <mergeCell ref="W111:W113"/>
    <mergeCell ref="W90:W92"/>
    <mergeCell ref="W93:W95"/>
    <mergeCell ref="W96:W98"/>
    <mergeCell ref="W99:W101"/>
    <mergeCell ref="W78:W80"/>
    <mergeCell ref="W81:W83"/>
    <mergeCell ref="W84:W86"/>
    <mergeCell ref="W87:W89"/>
    <mergeCell ref="W66:W68"/>
    <mergeCell ref="W69:W71"/>
    <mergeCell ref="W72:W74"/>
    <mergeCell ref="W75:W77"/>
    <mergeCell ref="W54:W56"/>
    <mergeCell ref="W57:W59"/>
    <mergeCell ref="W60:W62"/>
    <mergeCell ref="W63:W65"/>
    <mergeCell ref="W42:W44"/>
    <mergeCell ref="W45:W47"/>
    <mergeCell ref="W48:W50"/>
    <mergeCell ref="W51:W53"/>
    <mergeCell ref="W30:W32"/>
    <mergeCell ref="W33:W35"/>
    <mergeCell ref="W36:W38"/>
    <mergeCell ref="W39:W41"/>
    <mergeCell ref="W18:W20"/>
    <mergeCell ref="W21:W23"/>
    <mergeCell ref="W24:W26"/>
    <mergeCell ref="W27:W29"/>
    <mergeCell ref="Q159:Q161"/>
    <mergeCell ref="Q162:Q164"/>
    <mergeCell ref="Q123:Q125"/>
    <mergeCell ref="Q126:Q128"/>
    <mergeCell ref="Q129:Q131"/>
    <mergeCell ref="Q132:Q134"/>
    <mergeCell ref="Q165:Q167"/>
    <mergeCell ref="Q84:Q86"/>
    <mergeCell ref="Q147:Q149"/>
    <mergeCell ref="Q150:Q152"/>
    <mergeCell ref="Q153:Q155"/>
    <mergeCell ref="Q156:Q158"/>
    <mergeCell ref="Q135:Q137"/>
    <mergeCell ref="Q138:Q140"/>
    <mergeCell ref="Q141:Q143"/>
    <mergeCell ref="Q144:Q146"/>
    <mergeCell ref="Q111:Q113"/>
    <mergeCell ref="Q114:Q116"/>
    <mergeCell ref="Q117:Q119"/>
    <mergeCell ref="Q120:Q122"/>
    <mergeCell ref="Q99:Q101"/>
    <mergeCell ref="Q102:Q104"/>
    <mergeCell ref="Q105:Q107"/>
    <mergeCell ref="Q108:Q110"/>
    <mergeCell ref="Q87:Q89"/>
    <mergeCell ref="Q90:Q92"/>
    <mergeCell ref="Q93:Q95"/>
    <mergeCell ref="Q96:Q98"/>
    <mergeCell ref="Q57:Q59"/>
    <mergeCell ref="Q60:Q62"/>
    <mergeCell ref="Q78:Q80"/>
    <mergeCell ref="Q81:Q83"/>
    <mergeCell ref="Q66:Q68"/>
    <mergeCell ref="Q69:Q71"/>
    <mergeCell ref="Q72:Q74"/>
    <mergeCell ref="Q75:Q77"/>
    <mergeCell ref="Q30:Q32"/>
    <mergeCell ref="Q33:Q35"/>
    <mergeCell ref="Q36:Q38"/>
    <mergeCell ref="Q63:Q65"/>
    <mergeCell ref="Q42:Q44"/>
    <mergeCell ref="Q45:Q47"/>
    <mergeCell ref="Q48:Q50"/>
    <mergeCell ref="Q51:Q53"/>
    <mergeCell ref="Q54:Q56"/>
    <mergeCell ref="Q39:Q41"/>
    <mergeCell ref="Q18:Q20"/>
    <mergeCell ref="Q21:Q23"/>
    <mergeCell ref="Q24:Q26"/>
    <mergeCell ref="Q27:Q29"/>
    <mergeCell ref="P3:X3"/>
    <mergeCell ref="Q15:Q17"/>
    <mergeCell ref="W6:W8"/>
    <mergeCell ref="X6:X8"/>
    <mergeCell ref="W9:W11"/>
    <mergeCell ref="W12:W14"/>
    <mergeCell ref="W15:W17"/>
    <mergeCell ref="X9:X11"/>
    <mergeCell ref="X12:X14"/>
    <mergeCell ref="X15:X17"/>
    <mergeCell ref="M4:M5"/>
    <mergeCell ref="N4:N5"/>
    <mergeCell ref="O4:O5"/>
    <mergeCell ref="Q6:Q8"/>
    <mergeCell ref="Q9:Q11"/>
    <mergeCell ref="Q12:Q14"/>
  </mergeCells>
  <printOptions/>
  <pageMargins left="0.1968503937007874" right="0.27" top="0.1968503937007874" bottom="0.17" header="0.1968503937007874" footer="0.17"/>
  <pageSetup horizontalDpi="360" verticalDpi="360" orientation="portrait" paperSize="9" scale="71" r:id="rId2"/>
  <headerFooter alignWithMargins="0">
    <oddFooter>&amp;L&amp;"Arial,Grassetto"&amp;20 6&amp;C&amp;"Rockwell,Grassetto"&amp;8Classifiche by by NET.line Srl * 3T.Top Trial Team- Piacenza</oddFooter>
  </headerFooter>
  <rowBreaks count="1" manualBreakCount="1">
    <brk id="86" min="1" max="2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3"/>
  <dimension ref="A1:AX167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2" max="2" width="5.00390625" style="2" customWidth="1"/>
    <col min="3" max="3" width="5.57421875" style="2" customWidth="1"/>
    <col min="4" max="4" width="24.7109375" style="2" customWidth="1"/>
    <col min="5" max="5" width="4.7109375" style="136" customWidth="1"/>
    <col min="6" max="15" width="5.421875" style="2" customWidth="1"/>
    <col min="16" max="16" width="6.7109375" style="2" customWidth="1"/>
    <col min="17" max="17" width="6.7109375" style="0" customWidth="1"/>
    <col min="18" max="22" width="4.7109375" style="0" customWidth="1"/>
    <col min="23" max="24" width="4.7109375" style="2" customWidth="1"/>
    <col min="26" max="49" width="8.7109375" style="0" customWidth="1"/>
  </cols>
  <sheetData>
    <row r="1" spans="3:24" ht="31.5">
      <c r="C1" s="16"/>
      <c r="D1" s="262" t="str">
        <f>+Dati!B1</f>
        <v>CIT</v>
      </c>
      <c r="E1" s="263"/>
      <c r="F1" s="263"/>
      <c r="G1" s="263"/>
      <c r="H1" s="263"/>
      <c r="I1" s="263"/>
      <c r="J1" s="263"/>
      <c r="K1" s="263"/>
      <c r="L1" s="263"/>
      <c r="N1" s="15"/>
      <c r="O1" s="15"/>
      <c r="P1" s="15"/>
      <c r="U1" s="23"/>
      <c r="X1" s="23" t="str">
        <f>+Dati!B3</f>
        <v>2-SAN MARINO</v>
      </c>
    </row>
    <row r="2" spans="3:30" ht="46.5" customHeight="1" thickBot="1">
      <c r="C2" s="16"/>
      <c r="D2" s="62" t="s">
        <v>29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R2" s="23" t="s">
        <v>61</v>
      </c>
      <c r="S2" s="29"/>
      <c r="T2" s="29"/>
      <c r="U2" s="30"/>
      <c r="W2" s="28"/>
      <c r="X2" s="30">
        <f>+Dati!B5</f>
      </c>
      <c r="AA2" t="s">
        <v>46</v>
      </c>
      <c r="AB2" s="90">
        <v>14</v>
      </c>
      <c r="AD2">
        <f>+AB2*3</f>
        <v>42</v>
      </c>
    </row>
    <row r="3" spans="4:36" ht="35.25" customHeight="1" thickBot="1" thickTop="1">
      <c r="D3" s="264" t="s">
        <v>52</v>
      </c>
      <c r="E3" s="265"/>
      <c r="F3" s="146">
        <f aca="true" t="shared" si="0" ref="F3:O3">+AA4</f>
        <v>0.5714285714285714</v>
      </c>
      <c r="G3" s="146">
        <f t="shared" si="0"/>
        <v>2.761904761904762</v>
      </c>
      <c r="H3" s="146">
        <f t="shared" si="0"/>
        <v>1.9285714285714286</v>
      </c>
      <c r="I3" s="146">
        <f t="shared" si="0"/>
        <v>1.6428571428571428</v>
      </c>
      <c r="J3" s="146">
        <f t="shared" si="0"/>
        <v>0.9523809523809523</v>
      </c>
      <c r="K3" s="146">
        <f t="shared" si="0"/>
        <v>2.0714285714285716</v>
      </c>
      <c r="L3" s="146">
        <f t="shared" si="0"/>
        <v>3.4761904761904763</v>
      </c>
      <c r="M3" s="146">
        <f t="shared" si="0"/>
        <v>3.357142857142857</v>
      </c>
      <c r="N3" s="146">
        <f t="shared" si="0"/>
        <v>1.0952380952380953</v>
      </c>
      <c r="O3" s="150">
        <f t="shared" si="0"/>
        <v>1.9761904761904763</v>
      </c>
      <c r="P3" s="279" t="s">
        <v>179</v>
      </c>
      <c r="Q3" s="280"/>
      <c r="R3" s="280"/>
      <c r="S3" s="280"/>
      <c r="T3" s="280"/>
      <c r="U3" s="280"/>
      <c r="V3" s="280"/>
      <c r="W3" s="280"/>
      <c r="X3" s="281"/>
      <c r="AA3">
        <f aca="true" t="shared" si="1" ref="AA3:AJ3">SUM(F6:F187)</f>
        <v>24</v>
      </c>
      <c r="AB3">
        <f t="shared" si="1"/>
        <v>116</v>
      </c>
      <c r="AC3">
        <f t="shared" si="1"/>
        <v>81</v>
      </c>
      <c r="AD3">
        <f t="shared" si="1"/>
        <v>69</v>
      </c>
      <c r="AE3">
        <f t="shared" si="1"/>
        <v>40</v>
      </c>
      <c r="AF3">
        <f t="shared" si="1"/>
        <v>87</v>
      </c>
      <c r="AG3">
        <f t="shared" si="1"/>
        <v>146</v>
      </c>
      <c r="AH3">
        <f t="shared" si="1"/>
        <v>141</v>
      </c>
      <c r="AI3">
        <f t="shared" si="1"/>
        <v>46</v>
      </c>
      <c r="AJ3">
        <f t="shared" si="1"/>
        <v>83</v>
      </c>
    </row>
    <row r="4" spans="2:36" s="3" customFormat="1" ht="14.25" thickBot="1" thickTop="1">
      <c r="B4" s="4"/>
      <c r="C4" s="4"/>
      <c r="E4" s="139"/>
      <c r="F4" s="266" t="s">
        <v>34</v>
      </c>
      <c r="G4" s="250" t="s">
        <v>35</v>
      </c>
      <c r="H4" s="250" t="s">
        <v>36</v>
      </c>
      <c r="I4" s="250" t="s">
        <v>37</v>
      </c>
      <c r="J4" s="250" t="s">
        <v>38</v>
      </c>
      <c r="K4" s="250" t="s">
        <v>39</v>
      </c>
      <c r="L4" s="250" t="s">
        <v>40</v>
      </c>
      <c r="M4" s="250" t="s">
        <v>41</v>
      </c>
      <c r="N4" s="250" t="s">
        <v>42</v>
      </c>
      <c r="O4" s="282" t="s">
        <v>43</v>
      </c>
      <c r="P4" s="141" t="s">
        <v>15</v>
      </c>
      <c r="Q4" s="141" t="s">
        <v>15</v>
      </c>
      <c r="R4" s="142" t="s">
        <v>0</v>
      </c>
      <c r="S4" s="143" t="s">
        <v>0</v>
      </c>
      <c r="T4" s="144" t="s">
        <v>0</v>
      </c>
      <c r="U4" s="143" t="s">
        <v>0</v>
      </c>
      <c r="V4" s="145" t="s">
        <v>0</v>
      </c>
      <c r="W4" s="142" t="s">
        <v>49</v>
      </c>
      <c r="X4" s="145" t="s">
        <v>49</v>
      </c>
      <c r="Y4" s="44"/>
      <c r="AA4" s="3">
        <f>+AA3/AD2</f>
        <v>0.5714285714285714</v>
      </c>
      <c r="AB4" s="3">
        <f>+AB3/AD2</f>
        <v>2.761904761904762</v>
      </c>
      <c r="AC4" s="3">
        <f>+AC3/AD2</f>
        <v>1.9285714285714286</v>
      </c>
      <c r="AD4" s="3">
        <f>+AD3/AD2</f>
        <v>1.6428571428571428</v>
      </c>
      <c r="AE4" s="3">
        <f>+AE3/AD2</f>
        <v>0.9523809523809523</v>
      </c>
      <c r="AF4" s="3">
        <f>+AF3/AD2</f>
        <v>2.0714285714285716</v>
      </c>
      <c r="AG4" s="3">
        <f>+AG3/AD2</f>
        <v>3.4761904761904763</v>
      </c>
      <c r="AH4" s="3">
        <f>+AH3/AD2</f>
        <v>3.357142857142857</v>
      </c>
      <c r="AI4" s="3">
        <f>+AI3/AD2</f>
        <v>1.0952380952380953</v>
      </c>
      <c r="AJ4" s="3">
        <f>+AJ3/AD2</f>
        <v>1.9761904761904763</v>
      </c>
    </row>
    <row r="5" spans="2:25" s="3" customFormat="1" ht="12" customHeight="1" thickBot="1">
      <c r="B5" s="35" t="s">
        <v>0</v>
      </c>
      <c r="C5" s="36" t="s">
        <v>1</v>
      </c>
      <c r="D5" s="37" t="s">
        <v>2</v>
      </c>
      <c r="E5" s="140"/>
      <c r="F5" s="267"/>
      <c r="G5" s="251"/>
      <c r="H5" s="251"/>
      <c r="I5" s="251"/>
      <c r="J5" s="251"/>
      <c r="K5" s="251"/>
      <c r="L5" s="251"/>
      <c r="M5" s="251"/>
      <c r="N5" s="251"/>
      <c r="O5" s="283"/>
      <c r="P5" s="50" t="s">
        <v>44</v>
      </c>
      <c r="Q5" s="50" t="s">
        <v>16</v>
      </c>
      <c r="R5" s="57">
        <v>0</v>
      </c>
      <c r="S5" s="58">
        <v>1</v>
      </c>
      <c r="T5" s="58">
        <v>2</v>
      </c>
      <c r="U5" s="58">
        <v>3</v>
      </c>
      <c r="V5" s="59">
        <v>5</v>
      </c>
      <c r="W5" s="60" t="s">
        <v>59</v>
      </c>
      <c r="X5" s="61" t="s">
        <v>60</v>
      </c>
      <c r="Y5" s="44"/>
    </row>
    <row r="6" spans="2:25" ht="12" customHeight="1">
      <c r="B6" s="39"/>
      <c r="C6" s="40"/>
      <c r="D6" s="32" t="s">
        <v>180</v>
      </c>
      <c r="E6" s="133" t="s">
        <v>31</v>
      </c>
      <c r="F6" s="199">
        <v>0</v>
      </c>
      <c r="G6" s="199">
        <v>0</v>
      </c>
      <c r="H6" s="199">
        <v>1</v>
      </c>
      <c r="I6" s="199">
        <v>0</v>
      </c>
      <c r="J6" s="199">
        <v>0</v>
      </c>
      <c r="K6" s="199">
        <v>0</v>
      </c>
      <c r="L6" s="199">
        <v>0</v>
      </c>
      <c r="M6" s="199">
        <v>5</v>
      </c>
      <c r="N6" s="199">
        <v>0</v>
      </c>
      <c r="O6" s="200">
        <v>0</v>
      </c>
      <c r="P6" s="43">
        <f aca="true" t="shared" si="2" ref="P6:P34">SUM(F6:O6)</f>
        <v>6</v>
      </c>
      <c r="Q6" s="276">
        <f>+P6+P7+P8+Y6</f>
        <v>24</v>
      </c>
      <c r="R6" s="51">
        <v>18</v>
      </c>
      <c r="S6" s="52">
        <v>6</v>
      </c>
      <c r="T6" s="52">
        <v>4</v>
      </c>
      <c r="U6" s="52">
        <v>0</v>
      </c>
      <c r="V6" s="53">
        <v>2</v>
      </c>
      <c r="W6" s="242">
        <v>0</v>
      </c>
      <c r="X6" s="246">
        <v>0</v>
      </c>
      <c r="Y6">
        <f>SUM(W6:X6)</f>
        <v>0</v>
      </c>
    </row>
    <row r="7" spans="2:25" ht="12" customHeight="1">
      <c r="B7" s="38">
        <v>1</v>
      </c>
      <c r="C7" s="48">
        <v>232</v>
      </c>
      <c r="D7" s="33" t="s">
        <v>107</v>
      </c>
      <c r="E7" s="134" t="s">
        <v>32</v>
      </c>
      <c r="F7" s="201">
        <v>0</v>
      </c>
      <c r="G7" s="89">
        <v>5</v>
      </c>
      <c r="H7" s="89">
        <v>1</v>
      </c>
      <c r="I7" s="89">
        <v>2</v>
      </c>
      <c r="J7" s="89">
        <v>0</v>
      </c>
      <c r="K7" s="89">
        <v>0</v>
      </c>
      <c r="L7" s="89">
        <v>2</v>
      </c>
      <c r="M7" s="89">
        <v>2</v>
      </c>
      <c r="N7" s="89">
        <v>0</v>
      </c>
      <c r="O7" s="149">
        <v>1</v>
      </c>
      <c r="P7" s="33">
        <f t="shared" si="2"/>
        <v>13</v>
      </c>
      <c r="Q7" s="277"/>
      <c r="R7" s="252" t="s">
        <v>45</v>
      </c>
      <c r="S7" s="253"/>
      <c r="T7" s="256">
        <f>+Q6/30</f>
        <v>0.8</v>
      </c>
      <c r="U7" s="257"/>
      <c r="V7" s="258"/>
      <c r="W7" s="275"/>
      <c r="X7" s="268"/>
      <c r="Y7" s="1"/>
    </row>
    <row r="8" spans="2:24" ht="12" customHeight="1" thickBot="1">
      <c r="B8" s="41"/>
      <c r="C8" s="49"/>
      <c r="D8" s="34" t="s">
        <v>99</v>
      </c>
      <c r="E8" s="135" t="s">
        <v>33</v>
      </c>
      <c r="F8" s="202">
        <v>0</v>
      </c>
      <c r="G8" s="191">
        <v>2</v>
      </c>
      <c r="H8" s="191">
        <v>1</v>
      </c>
      <c r="I8" s="191">
        <v>0</v>
      </c>
      <c r="J8" s="191">
        <v>0</v>
      </c>
      <c r="K8" s="191">
        <v>0</v>
      </c>
      <c r="L8" s="191">
        <v>1</v>
      </c>
      <c r="M8" s="191">
        <v>1</v>
      </c>
      <c r="N8" s="191">
        <v>0</v>
      </c>
      <c r="O8" s="192">
        <v>0</v>
      </c>
      <c r="P8" s="34">
        <f t="shared" si="2"/>
        <v>5</v>
      </c>
      <c r="Q8" s="278"/>
      <c r="R8" s="254"/>
      <c r="S8" s="255"/>
      <c r="T8" s="259"/>
      <c r="U8" s="260"/>
      <c r="V8" s="261"/>
      <c r="W8" s="243"/>
      <c r="X8" s="247"/>
    </row>
    <row r="9" spans="2:28" ht="12" customHeight="1">
      <c r="B9" s="39"/>
      <c r="C9" s="53"/>
      <c r="D9" s="32" t="s">
        <v>181</v>
      </c>
      <c r="E9" s="133" t="s">
        <v>31</v>
      </c>
      <c r="F9" s="199">
        <v>1</v>
      </c>
      <c r="G9" s="199">
        <v>3</v>
      </c>
      <c r="H9" s="199">
        <v>0</v>
      </c>
      <c r="I9" s="199">
        <v>0</v>
      </c>
      <c r="J9" s="199">
        <v>0</v>
      </c>
      <c r="K9" s="199">
        <v>2</v>
      </c>
      <c r="L9" s="199">
        <v>1</v>
      </c>
      <c r="M9" s="199">
        <v>0</v>
      </c>
      <c r="N9" s="199">
        <v>0</v>
      </c>
      <c r="O9" s="199">
        <v>2</v>
      </c>
      <c r="P9" s="43">
        <f t="shared" si="2"/>
        <v>9</v>
      </c>
      <c r="Q9" s="276">
        <f>+P9+P10+P11+Y9</f>
        <v>33</v>
      </c>
      <c r="R9" s="51">
        <v>13</v>
      </c>
      <c r="S9" s="52">
        <v>7</v>
      </c>
      <c r="T9" s="52">
        <v>6</v>
      </c>
      <c r="U9" s="52">
        <v>3</v>
      </c>
      <c r="V9" s="53">
        <v>1</v>
      </c>
      <c r="W9" s="242">
        <v>0</v>
      </c>
      <c r="X9" s="246">
        <v>0</v>
      </c>
      <c r="Y9">
        <f>SUM(W9:X9)</f>
        <v>0</v>
      </c>
      <c r="AB9">
        <v>0</v>
      </c>
    </row>
    <row r="10" spans="2:24" ht="12" customHeight="1">
      <c r="B10" s="38">
        <v>2</v>
      </c>
      <c r="C10" s="48">
        <v>202</v>
      </c>
      <c r="D10" s="33" t="s">
        <v>94</v>
      </c>
      <c r="E10" s="134" t="s">
        <v>32</v>
      </c>
      <c r="F10" s="201">
        <v>0</v>
      </c>
      <c r="G10" s="89">
        <v>3</v>
      </c>
      <c r="H10" s="89">
        <v>1</v>
      </c>
      <c r="I10" s="89">
        <v>0</v>
      </c>
      <c r="J10" s="89">
        <v>0</v>
      </c>
      <c r="K10" s="89">
        <v>0</v>
      </c>
      <c r="L10" s="89">
        <v>3</v>
      </c>
      <c r="M10" s="89">
        <v>0</v>
      </c>
      <c r="N10" s="89">
        <v>1</v>
      </c>
      <c r="O10" s="123">
        <v>0</v>
      </c>
      <c r="P10" s="33">
        <f t="shared" si="2"/>
        <v>8</v>
      </c>
      <c r="Q10" s="277"/>
      <c r="R10" s="252" t="s">
        <v>45</v>
      </c>
      <c r="S10" s="253"/>
      <c r="T10" s="256">
        <f>+Q9/30</f>
        <v>1.1</v>
      </c>
      <c r="U10" s="257"/>
      <c r="V10" s="258"/>
      <c r="W10" s="275"/>
      <c r="X10" s="268"/>
    </row>
    <row r="11" spans="2:24" ht="12" customHeight="1" thickBot="1">
      <c r="B11" s="41"/>
      <c r="C11" s="49"/>
      <c r="D11" s="34" t="s">
        <v>99</v>
      </c>
      <c r="E11" s="135" t="s">
        <v>33</v>
      </c>
      <c r="F11" s="202">
        <v>0</v>
      </c>
      <c r="G11" s="191">
        <v>2</v>
      </c>
      <c r="H11" s="191">
        <v>1</v>
      </c>
      <c r="I11" s="191">
        <v>1</v>
      </c>
      <c r="J11" s="191">
        <v>0</v>
      </c>
      <c r="K11" s="191">
        <v>2</v>
      </c>
      <c r="L11" s="191">
        <v>2</v>
      </c>
      <c r="M11" s="191">
        <v>2</v>
      </c>
      <c r="N11" s="191">
        <v>5</v>
      </c>
      <c r="O11" s="193">
        <v>1</v>
      </c>
      <c r="P11" s="34">
        <f t="shared" si="2"/>
        <v>16</v>
      </c>
      <c r="Q11" s="278"/>
      <c r="R11" s="254"/>
      <c r="S11" s="255"/>
      <c r="T11" s="259"/>
      <c r="U11" s="260"/>
      <c r="V11" s="261"/>
      <c r="W11" s="243"/>
      <c r="X11" s="247"/>
    </row>
    <row r="12" spans="2:32" ht="12" customHeight="1">
      <c r="B12" s="39"/>
      <c r="C12" s="53"/>
      <c r="D12" s="32" t="s">
        <v>182</v>
      </c>
      <c r="E12" s="133" t="s">
        <v>31</v>
      </c>
      <c r="F12" s="199">
        <v>0</v>
      </c>
      <c r="G12" s="199">
        <v>1</v>
      </c>
      <c r="H12" s="199">
        <v>0</v>
      </c>
      <c r="I12" s="199">
        <v>1</v>
      </c>
      <c r="J12" s="199">
        <v>0</v>
      </c>
      <c r="K12" s="199">
        <v>0</v>
      </c>
      <c r="L12" s="199">
        <v>3</v>
      </c>
      <c r="M12" s="199">
        <v>5</v>
      </c>
      <c r="N12" s="199">
        <v>0</v>
      </c>
      <c r="O12" s="199">
        <v>2</v>
      </c>
      <c r="P12" s="43">
        <f t="shared" si="2"/>
        <v>12</v>
      </c>
      <c r="Q12" s="276">
        <f>+P12+P13+P14+Y12</f>
        <v>34</v>
      </c>
      <c r="R12" s="51">
        <v>15</v>
      </c>
      <c r="S12" s="52">
        <v>7</v>
      </c>
      <c r="T12" s="52">
        <v>3</v>
      </c>
      <c r="U12" s="52">
        <v>2</v>
      </c>
      <c r="V12" s="53">
        <v>3</v>
      </c>
      <c r="W12" s="242">
        <v>0</v>
      </c>
      <c r="X12" s="246">
        <v>0</v>
      </c>
      <c r="Y12">
        <f>SUM(W12:X12)</f>
        <v>0</v>
      </c>
      <c r="AB12">
        <v>0</v>
      </c>
      <c r="AF12" s="3"/>
    </row>
    <row r="13" spans="2:24" ht="12" customHeight="1">
      <c r="B13" s="38">
        <v>3</v>
      </c>
      <c r="C13" s="48">
        <v>203</v>
      </c>
      <c r="D13" s="33" t="s">
        <v>183</v>
      </c>
      <c r="E13" s="134" t="s">
        <v>32</v>
      </c>
      <c r="F13" s="201">
        <v>0</v>
      </c>
      <c r="G13" s="89">
        <v>0</v>
      </c>
      <c r="H13" s="89">
        <v>1</v>
      </c>
      <c r="I13" s="89">
        <v>0</v>
      </c>
      <c r="J13" s="89">
        <v>0</v>
      </c>
      <c r="K13" s="89">
        <v>0</v>
      </c>
      <c r="L13" s="89">
        <v>5</v>
      </c>
      <c r="M13" s="89">
        <v>2</v>
      </c>
      <c r="N13" s="89">
        <v>1</v>
      </c>
      <c r="O13" s="123">
        <v>0</v>
      </c>
      <c r="P13" s="33">
        <f t="shared" si="2"/>
        <v>9</v>
      </c>
      <c r="Q13" s="277"/>
      <c r="R13" s="252" t="s">
        <v>45</v>
      </c>
      <c r="S13" s="253"/>
      <c r="T13" s="269">
        <f>+Q12/30</f>
        <v>1.1333333333333333</v>
      </c>
      <c r="U13" s="270"/>
      <c r="V13" s="271"/>
      <c r="W13" s="275"/>
      <c r="X13" s="268"/>
    </row>
    <row r="14" spans="2:24" ht="12" customHeight="1" thickBot="1">
      <c r="B14" s="41"/>
      <c r="C14" s="49"/>
      <c r="D14" s="34" t="s">
        <v>86</v>
      </c>
      <c r="E14" s="135" t="s">
        <v>33</v>
      </c>
      <c r="F14" s="202">
        <v>0</v>
      </c>
      <c r="G14" s="191">
        <v>1</v>
      </c>
      <c r="H14" s="191">
        <v>1</v>
      </c>
      <c r="I14" s="191">
        <v>3</v>
      </c>
      <c r="J14" s="191">
        <v>5</v>
      </c>
      <c r="K14" s="191">
        <v>0</v>
      </c>
      <c r="L14" s="191">
        <v>2</v>
      </c>
      <c r="M14" s="191">
        <v>1</v>
      </c>
      <c r="N14" s="191">
        <v>0</v>
      </c>
      <c r="O14" s="193">
        <v>0</v>
      </c>
      <c r="P14" s="34">
        <f t="shared" si="2"/>
        <v>13</v>
      </c>
      <c r="Q14" s="278"/>
      <c r="R14" s="254"/>
      <c r="S14" s="255"/>
      <c r="T14" s="272"/>
      <c r="U14" s="273"/>
      <c r="V14" s="274"/>
      <c r="W14" s="243"/>
      <c r="X14" s="247"/>
    </row>
    <row r="15" spans="2:28" ht="12" customHeight="1">
      <c r="B15" s="39"/>
      <c r="C15" s="53"/>
      <c r="D15" s="32" t="s">
        <v>184</v>
      </c>
      <c r="E15" s="133" t="s">
        <v>31</v>
      </c>
      <c r="F15" s="199">
        <v>0</v>
      </c>
      <c r="G15" s="199">
        <v>3</v>
      </c>
      <c r="H15" s="199">
        <v>0</v>
      </c>
      <c r="I15" s="199">
        <v>0</v>
      </c>
      <c r="J15" s="199">
        <v>5</v>
      </c>
      <c r="K15" s="199">
        <v>0</v>
      </c>
      <c r="L15" s="199">
        <v>5</v>
      </c>
      <c r="M15" s="199">
        <v>5</v>
      </c>
      <c r="N15" s="199">
        <v>0</v>
      </c>
      <c r="O15" s="199">
        <v>0</v>
      </c>
      <c r="P15" s="43">
        <f t="shared" si="2"/>
        <v>18</v>
      </c>
      <c r="Q15" s="276">
        <f>+P15+P16+P17+Y15</f>
        <v>48</v>
      </c>
      <c r="R15" s="51">
        <v>12</v>
      </c>
      <c r="S15" s="52">
        <v>6</v>
      </c>
      <c r="T15" s="52">
        <v>4</v>
      </c>
      <c r="U15" s="52">
        <v>3</v>
      </c>
      <c r="V15" s="53">
        <v>5</v>
      </c>
      <c r="W15" s="242">
        <v>0</v>
      </c>
      <c r="X15" s="246">
        <v>0</v>
      </c>
      <c r="Y15">
        <f>SUM(W15:X15)</f>
        <v>0</v>
      </c>
      <c r="AB15">
        <v>0</v>
      </c>
    </row>
    <row r="16" spans="2:24" ht="12" customHeight="1">
      <c r="B16" s="38">
        <v>4</v>
      </c>
      <c r="C16" s="48">
        <v>201</v>
      </c>
      <c r="D16" s="33" t="s">
        <v>185</v>
      </c>
      <c r="E16" s="134" t="s">
        <v>32</v>
      </c>
      <c r="F16" s="201">
        <v>0</v>
      </c>
      <c r="G16" s="89">
        <v>2</v>
      </c>
      <c r="H16" s="89">
        <v>0</v>
      </c>
      <c r="I16" s="89">
        <v>0</v>
      </c>
      <c r="J16" s="89">
        <v>0</v>
      </c>
      <c r="K16" s="89">
        <v>1</v>
      </c>
      <c r="L16" s="89">
        <v>3</v>
      </c>
      <c r="M16" s="89">
        <v>3</v>
      </c>
      <c r="N16" s="89">
        <v>1</v>
      </c>
      <c r="O16" s="123">
        <v>2</v>
      </c>
      <c r="P16" s="33">
        <f t="shared" si="2"/>
        <v>12</v>
      </c>
      <c r="Q16" s="277"/>
      <c r="R16" s="252" t="s">
        <v>45</v>
      </c>
      <c r="S16" s="253"/>
      <c r="T16" s="256">
        <f>+Q15/30</f>
        <v>1.6</v>
      </c>
      <c r="U16" s="257"/>
      <c r="V16" s="258"/>
      <c r="W16" s="275"/>
      <c r="X16" s="268"/>
    </row>
    <row r="17" spans="2:24" ht="12" customHeight="1" thickBot="1">
      <c r="B17" s="41"/>
      <c r="C17" s="49"/>
      <c r="D17" s="34" t="s">
        <v>86</v>
      </c>
      <c r="E17" s="135" t="s">
        <v>33</v>
      </c>
      <c r="F17" s="202">
        <v>0</v>
      </c>
      <c r="G17" s="191">
        <v>1</v>
      </c>
      <c r="H17" s="191">
        <v>2</v>
      </c>
      <c r="I17" s="191">
        <v>5</v>
      </c>
      <c r="J17" s="191">
        <v>1</v>
      </c>
      <c r="K17" s="191">
        <v>1</v>
      </c>
      <c r="L17" s="191">
        <v>5</v>
      </c>
      <c r="M17" s="191">
        <v>2</v>
      </c>
      <c r="N17" s="191">
        <v>0</v>
      </c>
      <c r="O17" s="193">
        <v>1</v>
      </c>
      <c r="P17" s="34">
        <f t="shared" si="2"/>
        <v>18</v>
      </c>
      <c r="Q17" s="278"/>
      <c r="R17" s="254"/>
      <c r="S17" s="255"/>
      <c r="T17" s="259"/>
      <c r="U17" s="260"/>
      <c r="V17" s="261"/>
      <c r="W17" s="243"/>
      <c r="X17" s="247"/>
    </row>
    <row r="18" spans="2:28" ht="12" customHeight="1">
      <c r="B18" s="39"/>
      <c r="C18" s="53"/>
      <c r="D18" s="32" t="s">
        <v>186</v>
      </c>
      <c r="E18" s="133" t="s">
        <v>31</v>
      </c>
      <c r="F18" s="199">
        <v>0</v>
      </c>
      <c r="G18" s="199">
        <v>2</v>
      </c>
      <c r="H18" s="199">
        <v>2</v>
      </c>
      <c r="I18" s="199">
        <v>1</v>
      </c>
      <c r="J18" s="199">
        <v>5</v>
      </c>
      <c r="K18" s="199">
        <v>5</v>
      </c>
      <c r="L18" s="199">
        <v>3</v>
      </c>
      <c r="M18" s="199">
        <v>0</v>
      </c>
      <c r="N18" s="199">
        <v>0</v>
      </c>
      <c r="O18" s="199">
        <v>2</v>
      </c>
      <c r="P18" s="43">
        <f t="shared" si="2"/>
        <v>20</v>
      </c>
      <c r="Q18" s="276">
        <f>+P18+P19+P20+Y18</f>
        <v>54</v>
      </c>
      <c r="R18" s="51">
        <v>10</v>
      </c>
      <c r="S18" s="52">
        <v>5</v>
      </c>
      <c r="T18" s="52">
        <v>4</v>
      </c>
      <c r="U18" s="52">
        <v>7</v>
      </c>
      <c r="V18" s="53">
        <v>4</v>
      </c>
      <c r="W18" s="242">
        <v>0</v>
      </c>
      <c r="X18" s="246">
        <v>0</v>
      </c>
      <c r="Y18">
        <f>SUM(W18:X18)</f>
        <v>0</v>
      </c>
      <c r="AB18">
        <v>0</v>
      </c>
    </row>
    <row r="19" spans="1:24" ht="12" customHeight="1">
      <c r="A19" s="46"/>
      <c r="B19" s="38">
        <v>5</v>
      </c>
      <c r="C19" s="48">
        <v>205</v>
      </c>
      <c r="D19" s="33" t="s">
        <v>84</v>
      </c>
      <c r="E19" s="134" t="s">
        <v>32</v>
      </c>
      <c r="F19" s="201">
        <v>1</v>
      </c>
      <c r="G19" s="89">
        <v>3</v>
      </c>
      <c r="H19" s="89">
        <v>1</v>
      </c>
      <c r="I19" s="89">
        <v>0</v>
      </c>
      <c r="J19" s="89">
        <v>0</v>
      </c>
      <c r="K19" s="89">
        <v>0</v>
      </c>
      <c r="L19" s="89">
        <v>3</v>
      </c>
      <c r="M19" s="89">
        <v>5</v>
      </c>
      <c r="N19" s="89">
        <v>0</v>
      </c>
      <c r="O19" s="123">
        <v>0</v>
      </c>
      <c r="P19" s="33">
        <f t="shared" si="2"/>
        <v>13</v>
      </c>
      <c r="Q19" s="277"/>
      <c r="R19" s="252" t="s">
        <v>45</v>
      </c>
      <c r="S19" s="253"/>
      <c r="T19" s="256">
        <f>+Q18/30</f>
        <v>1.8</v>
      </c>
      <c r="U19" s="257"/>
      <c r="V19" s="258"/>
      <c r="W19" s="275"/>
      <c r="X19" s="268"/>
    </row>
    <row r="20" spans="1:24" ht="12" customHeight="1" thickBot="1">
      <c r="A20" s="46"/>
      <c r="B20" s="41"/>
      <c r="C20" s="49"/>
      <c r="D20" s="34" t="s">
        <v>86</v>
      </c>
      <c r="E20" s="135" t="s">
        <v>33</v>
      </c>
      <c r="F20" s="202">
        <v>3</v>
      </c>
      <c r="G20" s="191">
        <v>3</v>
      </c>
      <c r="H20" s="191">
        <v>0</v>
      </c>
      <c r="I20" s="191">
        <v>1</v>
      </c>
      <c r="J20" s="191">
        <v>0</v>
      </c>
      <c r="K20" s="191">
        <v>2</v>
      </c>
      <c r="L20" s="191">
        <v>3</v>
      </c>
      <c r="M20" s="191">
        <v>5</v>
      </c>
      <c r="N20" s="191">
        <v>1</v>
      </c>
      <c r="O20" s="193">
        <v>3</v>
      </c>
      <c r="P20" s="34">
        <f t="shared" si="2"/>
        <v>21</v>
      </c>
      <c r="Q20" s="278"/>
      <c r="R20" s="254"/>
      <c r="S20" s="255"/>
      <c r="T20" s="259"/>
      <c r="U20" s="260"/>
      <c r="V20" s="261"/>
      <c r="W20" s="243"/>
      <c r="X20" s="247"/>
    </row>
    <row r="21" spans="1:28" ht="12" customHeight="1">
      <c r="A21" s="45"/>
      <c r="B21" s="39"/>
      <c r="C21" s="53"/>
      <c r="D21" s="32" t="s">
        <v>187</v>
      </c>
      <c r="E21" s="133" t="s">
        <v>31</v>
      </c>
      <c r="F21" s="199">
        <v>1</v>
      </c>
      <c r="G21" s="199">
        <v>3</v>
      </c>
      <c r="H21" s="199">
        <v>2</v>
      </c>
      <c r="I21" s="199">
        <v>0</v>
      </c>
      <c r="J21" s="199">
        <v>1</v>
      </c>
      <c r="K21" s="199">
        <v>0</v>
      </c>
      <c r="L21" s="199">
        <v>3</v>
      </c>
      <c r="M21" s="199">
        <v>5</v>
      </c>
      <c r="N21" s="199">
        <v>0</v>
      </c>
      <c r="O21" s="199">
        <v>3</v>
      </c>
      <c r="P21" s="43">
        <f t="shared" si="2"/>
        <v>18</v>
      </c>
      <c r="Q21" s="276">
        <f>+P21+P22+P23+Y21</f>
        <v>60</v>
      </c>
      <c r="R21" s="51">
        <v>6</v>
      </c>
      <c r="S21" s="52">
        <v>8</v>
      </c>
      <c r="T21" s="52">
        <v>2</v>
      </c>
      <c r="U21" s="52">
        <v>11</v>
      </c>
      <c r="V21" s="53">
        <v>3</v>
      </c>
      <c r="W21" s="242">
        <v>0</v>
      </c>
      <c r="X21" s="246">
        <v>0</v>
      </c>
      <c r="Y21">
        <f>SUM(W21:X21)</f>
        <v>0</v>
      </c>
      <c r="AB21">
        <v>0</v>
      </c>
    </row>
    <row r="22" spans="1:24" ht="12" customHeight="1">
      <c r="A22" s="45"/>
      <c r="B22" s="38">
        <v>6</v>
      </c>
      <c r="C22" s="48">
        <v>209</v>
      </c>
      <c r="D22" s="33" t="s">
        <v>174</v>
      </c>
      <c r="E22" s="134" t="s">
        <v>32</v>
      </c>
      <c r="F22" s="201">
        <v>1</v>
      </c>
      <c r="G22" s="89">
        <v>3</v>
      </c>
      <c r="H22" s="89">
        <v>1</v>
      </c>
      <c r="I22" s="89">
        <v>0</v>
      </c>
      <c r="J22" s="89">
        <v>0</v>
      </c>
      <c r="K22" s="89">
        <v>3</v>
      </c>
      <c r="L22" s="89">
        <v>3</v>
      </c>
      <c r="M22" s="89">
        <v>5</v>
      </c>
      <c r="N22" s="89">
        <v>0</v>
      </c>
      <c r="O22" s="123">
        <v>2</v>
      </c>
      <c r="P22" s="33">
        <f t="shared" si="2"/>
        <v>18</v>
      </c>
      <c r="Q22" s="277"/>
      <c r="R22" s="252" t="s">
        <v>45</v>
      </c>
      <c r="S22" s="253"/>
      <c r="T22" s="256">
        <f>+Q21/30</f>
        <v>2</v>
      </c>
      <c r="U22" s="257"/>
      <c r="V22" s="258"/>
      <c r="W22" s="275"/>
      <c r="X22" s="268"/>
    </row>
    <row r="23" spans="1:24" ht="12" customHeight="1" thickBot="1">
      <c r="A23" s="45"/>
      <c r="B23" s="41"/>
      <c r="C23" s="49"/>
      <c r="D23" s="34" t="s">
        <v>97</v>
      </c>
      <c r="E23" s="135" t="s">
        <v>33</v>
      </c>
      <c r="F23" s="202">
        <v>1</v>
      </c>
      <c r="G23" s="191">
        <v>3</v>
      </c>
      <c r="H23" s="191">
        <v>3</v>
      </c>
      <c r="I23" s="191">
        <v>1</v>
      </c>
      <c r="J23" s="191">
        <v>1</v>
      </c>
      <c r="K23" s="191">
        <v>5</v>
      </c>
      <c r="L23" s="191">
        <v>3</v>
      </c>
      <c r="M23" s="191">
        <v>3</v>
      </c>
      <c r="N23" s="191">
        <v>1</v>
      </c>
      <c r="O23" s="193">
        <v>3</v>
      </c>
      <c r="P23" s="34">
        <f t="shared" si="2"/>
        <v>24</v>
      </c>
      <c r="Q23" s="278"/>
      <c r="R23" s="254"/>
      <c r="S23" s="255"/>
      <c r="T23" s="259"/>
      <c r="U23" s="260"/>
      <c r="V23" s="261"/>
      <c r="W23" s="243"/>
      <c r="X23" s="247"/>
    </row>
    <row r="24" spans="1:28" ht="12" customHeight="1">
      <c r="A24" s="45"/>
      <c r="B24" s="39"/>
      <c r="C24" s="53"/>
      <c r="D24" s="32" t="s">
        <v>188</v>
      </c>
      <c r="E24" s="133" t="s">
        <v>31</v>
      </c>
      <c r="F24" s="199">
        <v>1</v>
      </c>
      <c r="G24" s="199">
        <v>3</v>
      </c>
      <c r="H24" s="199">
        <v>2</v>
      </c>
      <c r="I24" s="199">
        <v>0</v>
      </c>
      <c r="J24" s="199">
        <v>0</v>
      </c>
      <c r="K24" s="199">
        <v>1</v>
      </c>
      <c r="L24" s="199">
        <v>3</v>
      </c>
      <c r="M24" s="199">
        <v>1</v>
      </c>
      <c r="N24" s="199">
        <v>0</v>
      </c>
      <c r="O24" s="199">
        <v>2</v>
      </c>
      <c r="P24" s="43">
        <f t="shared" si="2"/>
        <v>13</v>
      </c>
      <c r="Q24" s="276">
        <f>+P24+P25+P26+Y24</f>
        <v>62</v>
      </c>
      <c r="R24" s="51">
        <v>5</v>
      </c>
      <c r="S24" s="52">
        <v>8</v>
      </c>
      <c r="T24" s="52">
        <v>5</v>
      </c>
      <c r="U24" s="52">
        <v>8</v>
      </c>
      <c r="V24" s="53">
        <v>4</v>
      </c>
      <c r="W24" s="242">
        <v>0</v>
      </c>
      <c r="X24" s="246">
        <v>0</v>
      </c>
      <c r="Y24">
        <f>SUM(W24:X24)</f>
        <v>0</v>
      </c>
      <c r="AB24">
        <v>0</v>
      </c>
    </row>
    <row r="25" spans="1:24" ht="12" customHeight="1">
      <c r="A25" s="45"/>
      <c r="B25" s="38">
        <v>7</v>
      </c>
      <c r="C25" s="48">
        <v>204</v>
      </c>
      <c r="D25" s="33" t="s">
        <v>183</v>
      </c>
      <c r="E25" s="134" t="s">
        <v>32</v>
      </c>
      <c r="F25" s="201">
        <v>1</v>
      </c>
      <c r="G25" s="89">
        <v>3</v>
      </c>
      <c r="H25" s="89">
        <v>2</v>
      </c>
      <c r="I25" s="89">
        <v>1</v>
      </c>
      <c r="J25" s="89">
        <v>0</v>
      </c>
      <c r="K25" s="89">
        <v>5</v>
      </c>
      <c r="L25" s="89">
        <v>5</v>
      </c>
      <c r="M25" s="89">
        <v>5</v>
      </c>
      <c r="N25" s="89">
        <v>1</v>
      </c>
      <c r="O25" s="123">
        <v>2</v>
      </c>
      <c r="P25" s="33">
        <f t="shared" si="2"/>
        <v>25</v>
      </c>
      <c r="Q25" s="277"/>
      <c r="R25" s="252" t="s">
        <v>45</v>
      </c>
      <c r="S25" s="253"/>
      <c r="T25" s="256">
        <f>+Q24/30</f>
        <v>2.066666666666667</v>
      </c>
      <c r="U25" s="257"/>
      <c r="V25" s="258"/>
      <c r="W25" s="275"/>
      <c r="X25" s="268"/>
    </row>
    <row r="26" spans="1:24" ht="12" customHeight="1" thickBot="1">
      <c r="A26" s="45"/>
      <c r="B26" s="41"/>
      <c r="C26" s="49"/>
      <c r="D26" s="34" t="s">
        <v>91</v>
      </c>
      <c r="E26" s="135" t="s">
        <v>33</v>
      </c>
      <c r="F26" s="202">
        <v>1</v>
      </c>
      <c r="G26" s="191">
        <v>3</v>
      </c>
      <c r="H26" s="191">
        <v>2</v>
      </c>
      <c r="I26" s="191">
        <v>3</v>
      </c>
      <c r="J26" s="191">
        <v>0</v>
      </c>
      <c r="K26" s="191">
        <v>1</v>
      </c>
      <c r="L26" s="191">
        <v>3</v>
      </c>
      <c r="M26" s="191">
        <v>5</v>
      </c>
      <c r="N26" s="191">
        <v>3</v>
      </c>
      <c r="O26" s="193">
        <v>3</v>
      </c>
      <c r="P26" s="34">
        <f t="shared" si="2"/>
        <v>24</v>
      </c>
      <c r="Q26" s="278"/>
      <c r="R26" s="254"/>
      <c r="S26" s="255"/>
      <c r="T26" s="259"/>
      <c r="U26" s="260"/>
      <c r="V26" s="261"/>
      <c r="W26" s="243"/>
      <c r="X26" s="247"/>
    </row>
    <row r="27" spans="1:28" ht="12" customHeight="1">
      <c r="A27" s="45"/>
      <c r="B27" s="39"/>
      <c r="C27" s="53"/>
      <c r="D27" s="32" t="s">
        <v>189</v>
      </c>
      <c r="E27" s="133" t="s">
        <v>31</v>
      </c>
      <c r="F27" s="199">
        <v>0</v>
      </c>
      <c r="G27" s="199">
        <v>1</v>
      </c>
      <c r="H27" s="199">
        <v>3</v>
      </c>
      <c r="I27" s="199">
        <v>1</v>
      </c>
      <c r="J27" s="199">
        <v>0</v>
      </c>
      <c r="K27" s="199">
        <v>1</v>
      </c>
      <c r="L27" s="199">
        <v>3</v>
      </c>
      <c r="M27" s="199">
        <v>5</v>
      </c>
      <c r="N27" s="199">
        <v>0</v>
      </c>
      <c r="O27" s="199">
        <v>2</v>
      </c>
      <c r="P27" s="43">
        <f t="shared" si="2"/>
        <v>16</v>
      </c>
      <c r="Q27" s="276">
        <f>+P27+P28+P29+Y27</f>
        <v>66</v>
      </c>
      <c r="R27" s="51">
        <v>7</v>
      </c>
      <c r="S27" s="52">
        <v>9</v>
      </c>
      <c r="T27" s="52">
        <v>1</v>
      </c>
      <c r="U27" s="52">
        <v>5</v>
      </c>
      <c r="V27" s="53">
        <v>8</v>
      </c>
      <c r="W27" s="242">
        <v>0</v>
      </c>
      <c r="X27" s="246">
        <v>0</v>
      </c>
      <c r="Y27">
        <f>SUM(W27:X27)</f>
        <v>0</v>
      </c>
      <c r="AB27">
        <v>0</v>
      </c>
    </row>
    <row r="28" spans="1:24" ht="12" customHeight="1">
      <c r="A28" s="45"/>
      <c r="B28" s="38">
        <v>8</v>
      </c>
      <c r="C28" s="48">
        <v>236</v>
      </c>
      <c r="D28" s="33" t="s">
        <v>174</v>
      </c>
      <c r="E28" s="134" t="s">
        <v>32</v>
      </c>
      <c r="F28" s="201">
        <v>1</v>
      </c>
      <c r="G28" s="89">
        <v>5</v>
      </c>
      <c r="H28" s="89">
        <v>3</v>
      </c>
      <c r="I28" s="89">
        <v>3</v>
      </c>
      <c r="J28" s="89">
        <v>0</v>
      </c>
      <c r="K28" s="89">
        <v>5</v>
      </c>
      <c r="L28" s="89">
        <v>5</v>
      </c>
      <c r="M28" s="89">
        <v>5</v>
      </c>
      <c r="N28" s="89">
        <v>0</v>
      </c>
      <c r="O28" s="123">
        <v>1</v>
      </c>
      <c r="P28" s="33">
        <f t="shared" si="2"/>
        <v>28</v>
      </c>
      <c r="Q28" s="277"/>
      <c r="R28" s="252" t="s">
        <v>45</v>
      </c>
      <c r="S28" s="253"/>
      <c r="T28" s="256">
        <f>+Q27/30</f>
        <v>2.2</v>
      </c>
      <c r="U28" s="257"/>
      <c r="V28" s="258"/>
      <c r="W28" s="275"/>
      <c r="X28" s="268"/>
    </row>
    <row r="29" spans="1:24" ht="12" customHeight="1" thickBot="1">
      <c r="A29" s="45"/>
      <c r="B29" s="41"/>
      <c r="C29" s="49"/>
      <c r="D29" s="34" t="s">
        <v>86</v>
      </c>
      <c r="E29" s="135" t="s">
        <v>33</v>
      </c>
      <c r="F29" s="202">
        <v>1</v>
      </c>
      <c r="G29" s="191">
        <v>5</v>
      </c>
      <c r="H29" s="191">
        <v>3</v>
      </c>
      <c r="I29" s="191">
        <v>0</v>
      </c>
      <c r="J29" s="191">
        <v>1</v>
      </c>
      <c r="K29" s="191">
        <v>0</v>
      </c>
      <c r="L29" s="191">
        <v>5</v>
      </c>
      <c r="M29" s="191">
        <v>5</v>
      </c>
      <c r="N29" s="191">
        <v>1</v>
      </c>
      <c r="O29" s="193">
        <v>1</v>
      </c>
      <c r="P29" s="34">
        <f t="shared" si="2"/>
        <v>22</v>
      </c>
      <c r="Q29" s="278"/>
      <c r="R29" s="254"/>
      <c r="S29" s="255"/>
      <c r="T29" s="259"/>
      <c r="U29" s="260"/>
      <c r="V29" s="261"/>
      <c r="W29" s="243"/>
      <c r="X29" s="247"/>
    </row>
    <row r="30" spans="1:28" ht="12" customHeight="1">
      <c r="A30" s="45"/>
      <c r="B30" s="39"/>
      <c r="C30" s="53"/>
      <c r="D30" s="32" t="s">
        <v>192</v>
      </c>
      <c r="E30" s="133" t="s">
        <v>31</v>
      </c>
      <c r="F30" s="199">
        <v>2</v>
      </c>
      <c r="G30" s="199">
        <v>3</v>
      </c>
      <c r="H30" s="199">
        <v>2</v>
      </c>
      <c r="I30" s="199">
        <v>1</v>
      </c>
      <c r="J30" s="199">
        <v>0</v>
      </c>
      <c r="K30" s="199">
        <v>5</v>
      </c>
      <c r="L30" s="199">
        <v>3</v>
      </c>
      <c r="M30" s="199">
        <v>3</v>
      </c>
      <c r="N30" s="199">
        <v>2</v>
      </c>
      <c r="O30" s="199">
        <v>3</v>
      </c>
      <c r="P30" s="43">
        <f t="shared" si="2"/>
        <v>24</v>
      </c>
      <c r="Q30" s="276">
        <f>+P30+P31+P32+Y30</f>
        <v>66</v>
      </c>
      <c r="R30" s="51">
        <v>4</v>
      </c>
      <c r="S30" s="52">
        <v>6</v>
      </c>
      <c r="T30" s="52">
        <v>8</v>
      </c>
      <c r="U30" s="52">
        <v>8</v>
      </c>
      <c r="V30" s="53">
        <v>4</v>
      </c>
      <c r="W30" s="242">
        <v>0</v>
      </c>
      <c r="X30" s="246">
        <v>0</v>
      </c>
      <c r="Y30">
        <f>SUM(W30:X30)</f>
        <v>0</v>
      </c>
      <c r="AB30">
        <v>0</v>
      </c>
    </row>
    <row r="31" spans="1:24" ht="12" customHeight="1">
      <c r="A31" s="45"/>
      <c r="B31" s="38">
        <v>9</v>
      </c>
      <c r="C31" s="48">
        <v>214</v>
      </c>
      <c r="D31" s="33" t="s">
        <v>193</v>
      </c>
      <c r="E31" s="134" t="s">
        <v>32</v>
      </c>
      <c r="F31" s="201">
        <v>0</v>
      </c>
      <c r="G31" s="89">
        <v>3</v>
      </c>
      <c r="H31" s="89">
        <v>3</v>
      </c>
      <c r="I31" s="89">
        <v>1</v>
      </c>
      <c r="J31" s="89">
        <v>1</v>
      </c>
      <c r="K31" s="89">
        <v>2</v>
      </c>
      <c r="L31" s="89">
        <v>5</v>
      </c>
      <c r="M31" s="89">
        <v>3</v>
      </c>
      <c r="N31" s="89">
        <v>2</v>
      </c>
      <c r="O31" s="123">
        <v>1</v>
      </c>
      <c r="P31" s="33">
        <f t="shared" si="2"/>
        <v>21</v>
      </c>
      <c r="Q31" s="277"/>
      <c r="R31" s="252" t="s">
        <v>45</v>
      </c>
      <c r="S31" s="253"/>
      <c r="T31" s="256">
        <f>+Q30/30</f>
        <v>2.2</v>
      </c>
      <c r="U31" s="257"/>
      <c r="V31" s="258"/>
      <c r="W31" s="275"/>
      <c r="X31" s="268"/>
    </row>
    <row r="32" spans="1:24" ht="12" customHeight="1" thickBot="1">
      <c r="A32" s="45"/>
      <c r="B32" s="41"/>
      <c r="C32" s="49"/>
      <c r="D32" s="34" t="s">
        <v>91</v>
      </c>
      <c r="E32" s="135" t="s">
        <v>33</v>
      </c>
      <c r="F32" s="202">
        <v>0</v>
      </c>
      <c r="G32" s="191">
        <v>3</v>
      </c>
      <c r="H32" s="191">
        <v>2</v>
      </c>
      <c r="I32" s="191">
        <v>2</v>
      </c>
      <c r="J32" s="191">
        <v>1</v>
      </c>
      <c r="K32" s="191">
        <v>5</v>
      </c>
      <c r="L32" s="191">
        <v>5</v>
      </c>
      <c r="M32" s="191">
        <v>1</v>
      </c>
      <c r="N32" s="191">
        <v>0</v>
      </c>
      <c r="O32" s="193">
        <v>2</v>
      </c>
      <c r="P32" s="34">
        <f t="shared" si="2"/>
        <v>21</v>
      </c>
      <c r="Q32" s="278"/>
      <c r="R32" s="254"/>
      <c r="S32" s="255"/>
      <c r="T32" s="259"/>
      <c r="U32" s="260"/>
      <c r="V32" s="261"/>
      <c r="W32" s="243"/>
      <c r="X32" s="247"/>
    </row>
    <row r="33" spans="1:28" ht="12" customHeight="1">
      <c r="A33" s="45"/>
      <c r="B33" s="39"/>
      <c r="C33" s="53"/>
      <c r="D33" s="32" t="s">
        <v>194</v>
      </c>
      <c r="E33" s="133" t="s">
        <v>31</v>
      </c>
      <c r="F33" s="199">
        <v>1</v>
      </c>
      <c r="G33" s="199">
        <v>3</v>
      </c>
      <c r="H33" s="199">
        <v>2</v>
      </c>
      <c r="I33" s="199">
        <v>5</v>
      </c>
      <c r="J33" s="199">
        <v>1</v>
      </c>
      <c r="K33" s="199">
        <v>1</v>
      </c>
      <c r="L33" s="199">
        <v>5</v>
      </c>
      <c r="M33" s="199">
        <v>2</v>
      </c>
      <c r="N33" s="199">
        <v>1</v>
      </c>
      <c r="O33" s="199">
        <v>2</v>
      </c>
      <c r="P33" s="43">
        <f t="shared" si="2"/>
        <v>23</v>
      </c>
      <c r="Q33" s="276">
        <f>+P33+P34+P35+Y33</f>
        <v>67</v>
      </c>
      <c r="R33" s="51">
        <v>3</v>
      </c>
      <c r="S33" s="52">
        <v>6</v>
      </c>
      <c r="T33" s="52">
        <v>6</v>
      </c>
      <c r="U33" s="52">
        <v>13</v>
      </c>
      <c r="V33" s="53">
        <v>2</v>
      </c>
      <c r="W33" s="242">
        <v>0</v>
      </c>
      <c r="X33" s="246">
        <v>0</v>
      </c>
      <c r="Y33">
        <f>SUM(W33:X33)</f>
        <v>0</v>
      </c>
      <c r="AB33">
        <v>0</v>
      </c>
    </row>
    <row r="34" spans="1:24" ht="12" customHeight="1">
      <c r="A34" s="45"/>
      <c r="B34" s="38">
        <v>10</v>
      </c>
      <c r="C34" s="48">
        <v>206</v>
      </c>
      <c r="D34" s="33" t="s">
        <v>166</v>
      </c>
      <c r="E34" s="134" t="s">
        <v>32</v>
      </c>
      <c r="F34" s="201">
        <v>0</v>
      </c>
      <c r="G34" s="89">
        <v>3</v>
      </c>
      <c r="H34" s="89">
        <v>1</v>
      </c>
      <c r="I34" s="89">
        <v>3</v>
      </c>
      <c r="J34" s="89">
        <v>0</v>
      </c>
      <c r="K34" s="89">
        <v>2</v>
      </c>
      <c r="L34" s="89">
        <v>3</v>
      </c>
      <c r="M34" s="89">
        <v>3</v>
      </c>
      <c r="N34" s="89">
        <v>3</v>
      </c>
      <c r="O34" s="123">
        <v>2</v>
      </c>
      <c r="P34" s="33">
        <f t="shared" si="2"/>
        <v>20</v>
      </c>
      <c r="Q34" s="277"/>
      <c r="R34" s="252" t="s">
        <v>45</v>
      </c>
      <c r="S34" s="253"/>
      <c r="T34" s="256">
        <f>+Q33/30</f>
        <v>2.2333333333333334</v>
      </c>
      <c r="U34" s="257"/>
      <c r="V34" s="258"/>
      <c r="W34" s="275"/>
      <c r="X34" s="268"/>
    </row>
    <row r="35" spans="1:24" ht="12" customHeight="1" thickBot="1">
      <c r="A35" s="45"/>
      <c r="B35" s="41"/>
      <c r="C35" s="49"/>
      <c r="D35" s="34" t="s">
        <v>91</v>
      </c>
      <c r="E35" s="135" t="s">
        <v>33</v>
      </c>
      <c r="F35" s="202">
        <v>2</v>
      </c>
      <c r="G35" s="191">
        <v>3</v>
      </c>
      <c r="H35" s="191">
        <v>3</v>
      </c>
      <c r="I35" s="191">
        <v>3</v>
      </c>
      <c r="J35" s="191">
        <v>3</v>
      </c>
      <c r="K35" s="191">
        <v>3</v>
      </c>
      <c r="L35" s="191">
        <v>3</v>
      </c>
      <c r="M35" s="191">
        <v>3</v>
      </c>
      <c r="N35" s="191">
        <v>0</v>
      </c>
      <c r="O35" s="193">
        <v>1</v>
      </c>
      <c r="P35" s="34">
        <f aca="true" t="shared" si="3" ref="P35:P69">SUM(F35:O35)</f>
        <v>24</v>
      </c>
      <c r="Q35" s="278"/>
      <c r="R35" s="254"/>
      <c r="S35" s="255"/>
      <c r="T35" s="259"/>
      <c r="U35" s="260"/>
      <c r="V35" s="261"/>
      <c r="W35" s="243"/>
      <c r="X35" s="247"/>
    </row>
    <row r="36" spans="1:28" ht="12" customHeight="1">
      <c r="A36" s="45"/>
      <c r="B36" s="39"/>
      <c r="C36" s="53"/>
      <c r="D36" s="32" t="s">
        <v>195</v>
      </c>
      <c r="E36" s="133" t="s">
        <v>31</v>
      </c>
      <c r="F36" s="199">
        <v>1</v>
      </c>
      <c r="G36" s="199">
        <v>1</v>
      </c>
      <c r="H36" s="199">
        <v>3</v>
      </c>
      <c r="I36" s="199">
        <v>1</v>
      </c>
      <c r="J36" s="199">
        <v>3</v>
      </c>
      <c r="K36" s="199">
        <v>3</v>
      </c>
      <c r="L36" s="199">
        <v>3</v>
      </c>
      <c r="M36" s="199">
        <v>5</v>
      </c>
      <c r="N36" s="199">
        <v>0</v>
      </c>
      <c r="O36" s="199">
        <v>3</v>
      </c>
      <c r="P36" s="43">
        <f t="shared" si="3"/>
        <v>23</v>
      </c>
      <c r="Q36" s="276">
        <f>+P36+P37+P38+Y36</f>
        <v>75</v>
      </c>
      <c r="R36" s="51">
        <v>4</v>
      </c>
      <c r="S36" s="52">
        <v>5</v>
      </c>
      <c r="T36" s="52">
        <v>5</v>
      </c>
      <c r="U36" s="52">
        <v>10</v>
      </c>
      <c r="V36" s="53">
        <v>6</v>
      </c>
      <c r="W36" s="242">
        <v>0</v>
      </c>
      <c r="X36" s="246">
        <v>0</v>
      </c>
      <c r="Y36">
        <f>SUM(W36:X36)</f>
        <v>0</v>
      </c>
      <c r="AB36">
        <v>0</v>
      </c>
    </row>
    <row r="37" spans="1:24" ht="12" customHeight="1">
      <c r="A37" s="45"/>
      <c r="B37" s="38">
        <v>11</v>
      </c>
      <c r="C37" s="48">
        <v>221</v>
      </c>
      <c r="D37" s="33" t="s">
        <v>111</v>
      </c>
      <c r="E37" s="134" t="s">
        <v>32</v>
      </c>
      <c r="F37" s="201">
        <v>0</v>
      </c>
      <c r="G37" s="89">
        <v>3</v>
      </c>
      <c r="H37" s="89">
        <v>5</v>
      </c>
      <c r="I37" s="89">
        <v>5</v>
      </c>
      <c r="J37" s="89">
        <v>1</v>
      </c>
      <c r="K37" s="89">
        <v>2</v>
      </c>
      <c r="L37" s="89">
        <v>5</v>
      </c>
      <c r="M37" s="89">
        <v>5</v>
      </c>
      <c r="N37" s="89">
        <v>0</v>
      </c>
      <c r="O37" s="123">
        <v>2</v>
      </c>
      <c r="P37" s="33">
        <f t="shared" si="3"/>
        <v>28</v>
      </c>
      <c r="Q37" s="277"/>
      <c r="R37" s="252" t="s">
        <v>45</v>
      </c>
      <c r="S37" s="253"/>
      <c r="T37" s="256">
        <f>+Q36/30</f>
        <v>2.5</v>
      </c>
      <c r="U37" s="257"/>
      <c r="V37" s="258"/>
      <c r="W37" s="275"/>
      <c r="X37" s="268"/>
    </row>
    <row r="38" spans="1:24" ht="12" customHeight="1" thickBot="1">
      <c r="A38" s="45"/>
      <c r="B38" s="41"/>
      <c r="C38" s="49"/>
      <c r="D38" s="34" t="s">
        <v>105</v>
      </c>
      <c r="E38" s="135" t="s">
        <v>33</v>
      </c>
      <c r="F38" s="202">
        <v>0</v>
      </c>
      <c r="G38" s="191">
        <v>3</v>
      </c>
      <c r="H38" s="191">
        <v>3</v>
      </c>
      <c r="I38" s="191">
        <v>2</v>
      </c>
      <c r="J38" s="191">
        <v>1</v>
      </c>
      <c r="K38" s="191">
        <v>2</v>
      </c>
      <c r="L38" s="191">
        <v>3</v>
      </c>
      <c r="M38" s="191">
        <v>5</v>
      </c>
      <c r="N38" s="191">
        <v>2</v>
      </c>
      <c r="O38" s="193">
        <v>3</v>
      </c>
      <c r="P38" s="34">
        <f t="shared" si="3"/>
        <v>24</v>
      </c>
      <c r="Q38" s="278"/>
      <c r="R38" s="254"/>
      <c r="S38" s="255"/>
      <c r="T38" s="259"/>
      <c r="U38" s="260"/>
      <c r="V38" s="261"/>
      <c r="W38" s="243"/>
      <c r="X38" s="247"/>
    </row>
    <row r="39" spans="1:28" ht="12" customHeight="1">
      <c r="A39" s="45"/>
      <c r="B39" s="39"/>
      <c r="C39" s="53"/>
      <c r="D39" s="32" t="s">
        <v>196</v>
      </c>
      <c r="E39" s="133" t="s">
        <v>31</v>
      </c>
      <c r="F39" s="199">
        <v>0</v>
      </c>
      <c r="G39" s="199">
        <v>3</v>
      </c>
      <c r="H39" s="199">
        <v>2</v>
      </c>
      <c r="I39" s="199">
        <v>3</v>
      </c>
      <c r="J39" s="199">
        <v>1</v>
      </c>
      <c r="K39" s="199">
        <v>3</v>
      </c>
      <c r="L39" s="199">
        <v>5</v>
      </c>
      <c r="M39" s="199">
        <v>5</v>
      </c>
      <c r="N39" s="199">
        <v>1</v>
      </c>
      <c r="O39" s="199">
        <v>3</v>
      </c>
      <c r="P39" s="43">
        <f t="shared" si="3"/>
        <v>26</v>
      </c>
      <c r="Q39" s="276">
        <f>+P39+P40+P41+Y39</f>
        <v>86</v>
      </c>
      <c r="R39" s="51">
        <v>2</v>
      </c>
      <c r="S39" s="52">
        <v>7</v>
      </c>
      <c r="T39" s="52">
        <v>4</v>
      </c>
      <c r="U39" s="52">
        <v>7</v>
      </c>
      <c r="V39" s="53">
        <v>10</v>
      </c>
      <c r="W39" s="242">
        <v>0</v>
      </c>
      <c r="X39" s="246">
        <v>0</v>
      </c>
      <c r="Y39">
        <f>SUM(W39:X39)</f>
        <v>0</v>
      </c>
      <c r="AB39">
        <v>0</v>
      </c>
    </row>
    <row r="40" spans="1:24" ht="12" customHeight="1">
      <c r="A40" s="45"/>
      <c r="B40" s="38">
        <v>12</v>
      </c>
      <c r="C40" s="48">
        <v>224</v>
      </c>
      <c r="D40" s="33" t="s">
        <v>197</v>
      </c>
      <c r="E40" s="134" t="s">
        <v>32</v>
      </c>
      <c r="F40" s="201">
        <v>1</v>
      </c>
      <c r="G40" s="89">
        <v>3</v>
      </c>
      <c r="H40" s="89">
        <v>1</v>
      </c>
      <c r="I40" s="89">
        <v>5</v>
      </c>
      <c r="J40" s="89">
        <v>1</v>
      </c>
      <c r="K40" s="89">
        <v>5</v>
      </c>
      <c r="L40" s="89">
        <v>3</v>
      </c>
      <c r="M40" s="89">
        <v>5</v>
      </c>
      <c r="N40" s="89">
        <v>2</v>
      </c>
      <c r="O40" s="123">
        <v>3</v>
      </c>
      <c r="P40" s="33">
        <f t="shared" si="3"/>
        <v>29</v>
      </c>
      <c r="Q40" s="277"/>
      <c r="R40" s="252" t="s">
        <v>45</v>
      </c>
      <c r="S40" s="253"/>
      <c r="T40" s="256">
        <f>+Q39/30</f>
        <v>2.8666666666666667</v>
      </c>
      <c r="U40" s="257"/>
      <c r="V40" s="258"/>
      <c r="W40" s="275"/>
      <c r="X40" s="268"/>
    </row>
    <row r="41" spans="1:24" ht="12" customHeight="1" thickBot="1">
      <c r="A41" s="45"/>
      <c r="B41" s="41"/>
      <c r="C41" s="49"/>
      <c r="D41" s="34" t="s">
        <v>86</v>
      </c>
      <c r="E41" s="135" t="s">
        <v>33</v>
      </c>
      <c r="F41" s="202">
        <v>1</v>
      </c>
      <c r="G41" s="191">
        <v>5</v>
      </c>
      <c r="H41" s="191">
        <v>2</v>
      </c>
      <c r="I41" s="191">
        <v>2</v>
      </c>
      <c r="J41" s="191">
        <v>1</v>
      </c>
      <c r="K41" s="191">
        <v>5</v>
      </c>
      <c r="L41" s="191">
        <v>5</v>
      </c>
      <c r="M41" s="191">
        <v>5</v>
      </c>
      <c r="N41" s="191">
        <v>0</v>
      </c>
      <c r="O41" s="193">
        <v>5</v>
      </c>
      <c r="P41" s="34">
        <f t="shared" si="3"/>
        <v>31</v>
      </c>
      <c r="Q41" s="278"/>
      <c r="R41" s="254"/>
      <c r="S41" s="255"/>
      <c r="T41" s="259"/>
      <c r="U41" s="260"/>
      <c r="V41" s="261"/>
      <c r="W41" s="243"/>
      <c r="X41" s="247"/>
    </row>
    <row r="42" spans="1:28" ht="12" customHeight="1">
      <c r="A42" s="45"/>
      <c r="B42" s="39"/>
      <c r="C42" s="53"/>
      <c r="D42" s="32" t="s">
        <v>198</v>
      </c>
      <c r="E42" s="133" t="s">
        <v>31</v>
      </c>
      <c r="F42" s="199">
        <v>0</v>
      </c>
      <c r="G42" s="199">
        <v>2</v>
      </c>
      <c r="H42" s="199">
        <v>5</v>
      </c>
      <c r="I42" s="199">
        <v>3</v>
      </c>
      <c r="J42" s="199">
        <v>2</v>
      </c>
      <c r="K42" s="199">
        <v>3</v>
      </c>
      <c r="L42" s="199">
        <v>5</v>
      </c>
      <c r="M42" s="199">
        <v>5</v>
      </c>
      <c r="N42" s="199">
        <v>3</v>
      </c>
      <c r="O42" s="199">
        <v>5</v>
      </c>
      <c r="P42" s="43">
        <f t="shared" si="3"/>
        <v>33</v>
      </c>
      <c r="Q42" s="276">
        <f>+P42+P43+P44+Y42</f>
        <v>97</v>
      </c>
      <c r="R42" s="51">
        <v>2</v>
      </c>
      <c r="S42" s="52">
        <v>1</v>
      </c>
      <c r="T42" s="52">
        <v>5</v>
      </c>
      <c r="U42" s="52">
        <v>12</v>
      </c>
      <c r="V42" s="53">
        <v>10</v>
      </c>
      <c r="W42" s="242">
        <v>0</v>
      </c>
      <c r="X42" s="246">
        <v>0</v>
      </c>
      <c r="Y42">
        <f>SUM(W42:X42)</f>
        <v>0</v>
      </c>
      <c r="AB42">
        <v>0</v>
      </c>
    </row>
    <row r="43" spans="1:24" ht="12" customHeight="1">
      <c r="A43" s="45"/>
      <c r="B43" s="38">
        <v>13</v>
      </c>
      <c r="C43" s="48">
        <v>213</v>
      </c>
      <c r="D43" s="33" t="s">
        <v>128</v>
      </c>
      <c r="E43" s="134" t="s">
        <v>32</v>
      </c>
      <c r="F43" s="201">
        <v>1</v>
      </c>
      <c r="G43" s="89">
        <v>3</v>
      </c>
      <c r="H43" s="89">
        <v>5</v>
      </c>
      <c r="I43" s="89">
        <v>3</v>
      </c>
      <c r="J43" s="89">
        <v>3</v>
      </c>
      <c r="K43" s="89">
        <v>5</v>
      </c>
      <c r="L43" s="89">
        <v>5</v>
      </c>
      <c r="M43" s="89">
        <v>5</v>
      </c>
      <c r="N43" s="89">
        <v>5</v>
      </c>
      <c r="O43" s="123">
        <v>3</v>
      </c>
      <c r="P43" s="33">
        <f t="shared" si="3"/>
        <v>38</v>
      </c>
      <c r="Q43" s="277"/>
      <c r="R43" s="252" t="s">
        <v>45</v>
      </c>
      <c r="S43" s="253"/>
      <c r="T43" s="256">
        <f>+Q42/30</f>
        <v>3.2333333333333334</v>
      </c>
      <c r="U43" s="257"/>
      <c r="V43" s="258"/>
      <c r="W43" s="275"/>
      <c r="X43" s="268"/>
    </row>
    <row r="44" spans="1:24" ht="12" customHeight="1" thickBot="1">
      <c r="A44" s="45"/>
      <c r="B44" s="41"/>
      <c r="C44" s="49"/>
      <c r="D44" s="34" t="s">
        <v>99</v>
      </c>
      <c r="E44" s="135" t="s">
        <v>33</v>
      </c>
      <c r="F44" s="202">
        <v>0</v>
      </c>
      <c r="G44" s="191">
        <v>2</v>
      </c>
      <c r="H44" s="191">
        <v>3</v>
      </c>
      <c r="I44" s="191">
        <v>3</v>
      </c>
      <c r="J44" s="191">
        <v>2</v>
      </c>
      <c r="K44" s="191">
        <v>3</v>
      </c>
      <c r="L44" s="191">
        <v>3</v>
      </c>
      <c r="M44" s="191">
        <v>5</v>
      </c>
      <c r="N44" s="191">
        <v>3</v>
      </c>
      <c r="O44" s="193">
        <v>2</v>
      </c>
      <c r="P44" s="34">
        <f t="shared" si="3"/>
        <v>26</v>
      </c>
      <c r="Q44" s="278"/>
      <c r="R44" s="254"/>
      <c r="S44" s="255"/>
      <c r="T44" s="259"/>
      <c r="U44" s="260"/>
      <c r="V44" s="261"/>
      <c r="W44" s="243"/>
      <c r="X44" s="247"/>
    </row>
    <row r="45" spans="1:28" ht="12" customHeight="1">
      <c r="A45" s="45"/>
      <c r="B45" s="39"/>
      <c r="C45" s="53"/>
      <c r="D45" s="32" t="s">
        <v>190</v>
      </c>
      <c r="E45" s="133" t="s">
        <v>31</v>
      </c>
      <c r="F45" s="199">
        <v>1</v>
      </c>
      <c r="G45" s="199">
        <v>5</v>
      </c>
      <c r="H45" s="199">
        <v>0</v>
      </c>
      <c r="I45" s="199">
        <v>1</v>
      </c>
      <c r="J45" s="199">
        <v>0</v>
      </c>
      <c r="K45" s="199">
        <v>0</v>
      </c>
      <c r="L45" s="199">
        <v>5</v>
      </c>
      <c r="M45" s="199">
        <v>0</v>
      </c>
      <c r="N45" s="199">
        <v>5</v>
      </c>
      <c r="O45" s="199">
        <v>2</v>
      </c>
      <c r="P45" s="43">
        <f t="shared" si="3"/>
        <v>19</v>
      </c>
      <c r="Q45" s="276">
        <f>+P45+P46+P47+Y45</f>
        <v>66</v>
      </c>
      <c r="R45" s="51">
        <v>7</v>
      </c>
      <c r="S45" s="52">
        <v>8</v>
      </c>
      <c r="T45" s="52">
        <v>4</v>
      </c>
      <c r="U45" s="52">
        <v>5</v>
      </c>
      <c r="V45" s="53">
        <v>6</v>
      </c>
      <c r="W45" s="242">
        <v>0</v>
      </c>
      <c r="X45" s="246">
        <v>5</v>
      </c>
      <c r="Y45">
        <f>SUM(W45:X45)</f>
        <v>5</v>
      </c>
      <c r="AB45">
        <v>0</v>
      </c>
    </row>
    <row r="46" spans="1:24" ht="12" customHeight="1">
      <c r="A46" s="45"/>
      <c r="B46" s="38">
        <v>14</v>
      </c>
      <c r="C46" s="48">
        <v>210</v>
      </c>
      <c r="D46" s="33" t="s">
        <v>191</v>
      </c>
      <c r="E46" s="134" t="s">
        <v>32</v>
      </c>
      <c r="F46" s="201">
        <v>0</v>
      </c>
      <c r="G46" s="89">
        <v>3</v>
      </c>
      <c r="H46" s="89">
        <v>5</v>
      </c>
      <c r="I46" s="89">
        <v>2</v>
      </c>
      <c r="J46" s="89">
        <v>0</v>
      </c>
      <c r="K46" s="89">
        <v>2</v>
      </c>
      <c r="L46" s="89">
        <v>3</v>
      </c>
      <c r="M46" s="89">
        <v>3</v>
      </c>
      <c r="N46" s="89">
        <v>1</v>
      </c>
      <c r="O46" s="123">
        <v>5</v>
      </c>
      <c r="P46" s="33">
        <f t="shared" si="3"/>
        <v>24</v>
      </c>
      <c r="Q46" s="277"/>
      <c r="R46" s="252" t="s">
        <v>45</v>
      </c>
      <c r="S46" s="253"/>
      <c r="T46" s="256">
        <f>+Q45/30</f>
        <v>2.2</v>
      </c>
      <c r="U46" s="257"/>
      <c r="V46" s="258"/>
      <c r="W46" s="275"/>
      <c r="X46" s="268"/>
    </row>
    <row r="47" spans="1:24" ht="12" customHeight="1" thickBot="1">
      <c r="A47" s="45"/>
      <c r="B47" s="41"/>
      <c r="C47" s="49"/>
      <c r="D47" s="34" t="s">
        <v>99</v>
      </c>
      <c r="E47" s="135" t="s">
        <v>33</v>
      </c>
      <c r="F47" s="202">
        <v>1</v>
      </c>
      <c r="G47" s="191">
        <v>5</v>
      </c>
      <c r="H47" s="191">
        <v>1</v>
      </c>
      <c r="I47" s="191">
        <v>1</v>
      </c>
      <c r="J47" s="191">
        <v>0</v>
      </c>
      <c r="K47" s="191">
        <v>2</v>
      </c>
      <c r="L47" s="191">
        <v>3</v>
      </c>
      <c r="M47" s="191">
        <v>1</v>
      </c>
      <c r="N47" s="191">
        <v>1</v>
      </c>
      <c r="O47" s="193">
        <v>3</v>
      </c>
      <c r="P47" s="34">
        <f t="shared" si="3"/>
        <v>18</v>
      </c>
      <c r="Q47" s="278"/>
      <c r="R47" s="254"/>
      <c r="S47" s="255"/>
      <c r="T47" s="259"/>
      <c r="U47" s="260"/>
      <c r="V47" s="261"/>
      <c r="W47" s="243"/>
      <c r="X47" s="247"/>
    </row>
    <row r="48" spans="1:28" ht="12" customHeight="1">
      <c r="A48" s="45"/>
      <c r="B48" s="39"/>
      <c r="C48" s="53"/>
      <c r="D48" s="32" t="s">
        <v>199</v>
      </c>
      <c r="E48" s="133" t="s">
        <v>31</v>
      </c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43">
        <f t="shared" si="3"/>
        <v>0</v>
      </c>
      <c r="Q48" s="276" t="s">
        <v>178</v>
      </c>
      <c r="R48" s="51"/>
      <c r="S48" s="52"/>
      <c r="T48" s="52"/>
      <c r="U48" s="52"/>
      <c r="V48" s="53"/>
      <c r="W48" s="242">
        <v>0</v>
      </c>
      <c r="X48" s="246">
        <v>0</v>
      </c>
      <c r="Y48">
        <f>SUM(W48:X48)</f>
        <v>0</v>
      </c>
      <c r="AB48">
        <v>0</v>
      </c>
    </row>
    <row r="49" spans="1:24" ht="12" customHeight="1">
      <c r="A49" s="45"/>
      <c r="B49" s="38">
        <v>15</v>
      </c>
      <c r="C49" s="48">
        <v>235</v>
      </c>
      <c r="D49" s="33" t="s">
        <v>128</v>
      </c>
      <c r="E49" s="134" t="s">
        <v>32</v>
      </c>
      <c r="F49" s="201"/>
      <c r="G49" s="89"/>
      <c r="H49" s="89"/>
      <c r="I49" s="89"/>
      <c r="J49" s="89"/>
      <c r="K49" s="89"/>
      <c r="L49" s="89"/>
      <c r="M49" s="89"/>
      <c r="N49" s="89"/>
      <c r="O49" s="123"/>
      <c r="P49" s="33">
        <f t="shared" si="3"/>
        <v>0</v>
      </c>
      <c r="Q49" s="277"/>
      <c r="R49" s="252" t="s">
        <v>45</v>
      </c>
      <c r="S49" s="253"/>
      <c r="T49" s="256" t="e">
        <f>+Q48/30</f>
        <v>#VALUE!</v>
      </c>
      <c r="U49" s="257"/>
      <c r="V49" s="258"/>
      <c r="W49" s="275"/>
      <c r="X49" s="268"/>
    </row>
    <row r="50" spans="1:24" ht="12" customHeight="1" thickBot="1">
      <c r="A50" s="45"/>
      <c r="B50" s="42"/>
      <c r="C50" s="49"/>
      <c r="D50" s="34" t="s">
        <v>99</v>
      </c>
      <c r="E50" s="135" t="s">
        <v>33</v>
      </c>
      <c r="F50" s="202"/>
      <c r="G50" s="191"/>
      <c r="H50" s="191"/>
      <c r="I50" s="191"/>
      <c r="J50" s="191"/>
      <c r="K50" s="191"/>
      <c r="L50" s="191"/>
      <c r="M50" s="191"/>
      <c r="N50" s="191"/>
      <c r="O50" s="193"/>
      <c r="P50" s="34">
        <f t="shared" si="3"/>
        <v>0</v>
      </c>
      <c r="Q50" s="278"/>
      <c r="R50" s="254"/>
      <c r="S50" s="255"/>
      <c r="T50" s="259"/>
      <c r="U50" s="260"/>
      <c r="V50" s="261"/>
      <c r="W50" s="243"/>
      <c r="X50" s="247"/>
    </row>
    <row r="51" spans="1:25" ht="12" customHeight="1">
      <c r="A51" s="11"/>
      <c r="B51" s="39"/>
      <c r="C51" s="53"/>
      <c r="D51" s="32" t="s">
        <v>200</v>
      </c>
      <c r="E51" s="133" t="s">
        <v>31</v>
      </c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43">
        <f t="shared" si="3"/>
        <v>0</v>
      </c>
      <c r="Q51" s="276" t="s">
        <v>178</v>
      </c>
      <c r="R51" s="51"/>
      <c r="S51" s="52"/>
      <c r="T51" s="52"/>
      <c r="U51" s="52"/>
      <c r="V51" s="53"/>
      <c r="W51" s="242">
        <v>0</v>
      </c>
      <c r="X51" s="246">
        <v>0</v>
      </c>
      <c r="Y51">
        <f>SUM(W51:X51)</f>
        <v>0</v>
      </c>
    </row>
    <row r="52" spans="1:24" ht="12" customHeight="1">
      <c r="A52" s="11"/>
      <c r="B52" s="38">
        <v>16</v>
      </c>
      <c r="C52" s="48">
        <v>234</v>
      </c>
      <c r="D52" s="33" t="s">
        <v>197</v>
      </c>
      <c r="E52" s="134" t="s">
        <v>32</v>
      </c>
      <c r="F52" s="201"/>
      <c r="G52" s="89"/>
      <c r="H52" s="89"/>
      <c r="I52" s="89"/>
      <c r="J52" s="89"/>
      <c r="K52" s="89"/>
      <c r="L52" s="89"/>
      <c r="M52" s="89"/>
      <c r="N52" s="89"/>
      <c r="O52" s="123"/>
      <c r="P52" s="33">
        <f t="shared" si="3"/>
        <v>0</v>
      </c>
      <c r="Q52" s="277"/>
      <c r="R52" s="252" t="s">
        <v>45</v>
      </c>
      <c r="S52" s="253"/>
      <c r="T52" s="256" t="e">
        <f>+Q51/30</f>
        <v>#VALUE!</v>
      </c>
      <c r="U52" s="257"/>
      <c r="V52" s="258"/>
      <c r="W52" s="275"/>
      <c r="X52" s="268"/>
    </row>
    <row r="53" spans="1:24" ht="12" customHeight="1" thickBot="1">
      <c r="A53" s="11"/>
      <c r="B53" s="41"/>
      <c r="C53" s="49"/>
      <c r="D53" s="34" t="s">
        <v>86</v>
      </c>
      <c r="E53" s="135" t="s">
        <v>33</v>
      </c>
      <c r="F53" s="202"/>
      <c r="G53" s="191"/>
      <c r="H53" s="191"/>
      <c r="I53" s="191"/>
      <c r="J53" s="191"/>
      <c r="K53" s="191"/>
      <c r="L53" s="191"/>
      <c r="M53" s="191"/>
      <c r="N53" s="191"/>
      <c r="O53" s="193"/>
      <c r="P53" s="34">
        <f t="shared" si="3"/>
        <v>0</v>
      </c>
      <c r="Q53" s="278"/>
      <c r="R53" s="254"/>
      <c r="S53" s="255"/>
      <c r="T53" s="259"/>
      <c r="U53" s="260"/>
      <c r="V53" s="261"/>
      <c r="W53" s="243"/>
      <c r="X53" s="247"/>
    </row>
    <row r="54" spans="1:25" ht="12" customHeight="1">
      <c r="A54" s="11"/>
      <c r="B54" s="39"/>
      <c r="C54" s="53"/>
      <c r="D54" s="32"/>
      <c r="E54" s="133" t="s">
        <v>31</v>
      </c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43">
        <f t="shared" si="3"/>
        <v>0</v>
      </c>
      <c r="Q54" s="276">
        <f>+P54+P55+P56+Y54</f>
        <v>0</v>
      </c>
      <c r="R54" s="51"/>
      <c r="S54" s="52"/>
      <c r="T54" s="52"/>
      <c r="U54" s="52"/>
      <c r="V54" s="53"/>
      <c r="W54" s="242"/>
      <c r="X54" s="246"/>
      <c r="Y54">
        <f>SUM(W54:X54)</f>
        <v>0</v>
      </c>
    </row>
    <row r="55" spans="1:24" ht="12" customHeight="1">
      <c r="A55" s="11"/>
      <c r="B55" s="38"/>
      <c r="C55" s="48"/>
      <c r="D55" s="33"/>
      <c r="E55" s="134" t="s">
        <v>32</v>
      </c>
      <c r="F55" s="201"/>
      <c r="G55" s="89"/>
      <c r="H55" s="89"/>
      <c r="I55" s="89"/>
      <c r="J55" s="89"/>
      <c r="K55" s="89"/>
      <c r="L55" s="89"/>
      <c r="M55" s="89"/>
      <c r="N55" s="89"/>
      <c r="O55" s="123"/>
      <c r="P55" s="33">
        <f t="shared" si="3"/>
        <v>0</v>
      </c>
      <c r="Q55" s="277"/>
      <c r="R55" s="252" t="s">
        <v>45</v>
      </c>
      <c r="S55" s="253"/>
      <c r="T55" s="256">
        <f>+Q54/30</f>
        <v>0</v>
      </c>
      <c r="U55" s="257"/>
      <c r="V55" s="258"/>
      <c r="W55" s="275"/>
      <c r="X55" s="268"/>
    </row>
    <row r="56" spans="1:24" ht="12" customHeight="1" thickBot="1">
      <c r="A56" s="11"/>
      <c r="B56" s="41"/>
      <c r="C56" s="49"/>
      <c r="D56" s="34"/>
      <c r="E56" s="135" t="s">
        <v>33</v>
      </c>
      <c r="F56" s="202"/>
      <c r="G56" s="191"/>
      <c r="H56" s="191"/>
      <c r="I56" s="191"/>
      <c r="J56" s="191"/>
      <c r="K56" s="191"/>
      <c r="L56" s="191"/>
      <c r="M56" s="191"/>
      <c r="N56" s="191"/>
      <c r="O56" s="193"/>
      <c r="P56" s="34">
        <f t="shared" si="3"/>
        <v>0</v>
      </c>
      <c r="Q56" s="278"/>
      <c r="R56" s="254"/>
      <c r="S56" s="255"/>
      <c r="T56" s="259"/>
      <c r="U56" s="260"/>
      <c r="V56" s="261"/>
      <c r="W56" s="243"/>
      <c r="X56" s="247"/>
    </row>
    <row r="57" spans="1:25" ht="12" customHeight="1">
      <c r="A57" s="11"/>
      <c r="B57" s="39"/>
      <c r="C57" s="53"/>
      <c r="D57" s="32"/>
      <c r="E57" s="133" t="s">
        <v>31</v>
      </c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43">
        <f t="shared" si="3"/>
        <v>0</v>
      </c>
      <c r="Q57" s="276">
        <f>+P57+P58+P59+Y57</f>
        <v>0</v>
      </c>
      <c r="R57" s="51"/>
      <c r="S57" s="52"/>
      <c r="T57" s="52"/>
      <c r="U57" s="52"/>
      <c r="V57" s="53"/>
      <c r="W57" s="242"/>
      <c r="X57" s="246"/>
      <c r="Y57">
        <f>SUM(W57:X57)</f>
        <v>0</v>
      </c>
    </row>
    <row r="58" spans="1:24" ht="12" customHeight="1">
      <c r="A58" s="11"/>
      <c r="B58" s="38"/>
      <c r="C58" s="48"/>
      <c r="D58" s="33"/>
      <c r="E58" s="134" t="s">
        <v>32</v>
      </c>
      <c r="F58" s="201"/>
      <c r="G58" s="89"/>
      <c r="H58" s="89"/>
      <c r="I58" s="89"/>
      <c r="J58" s="89"/>
      <c r="K58" s="89"/>
      <c r="L58" s="89"/>
      <c r="M58" s="89"/>
      <c r="N58" s="89"/>
      <c r="O58" s="123"/>
      <c r="P58" s="33">
        <f t="shared" si="3"/>
        <v>0</v>
      </c>
      <c r="Q58" s="277"/>
      <c r="R58" s="252" t="s">
        <v>45</v>
      </c>
      <c r="S58" s="253"/>
      <c r="T58" s="256">
        <f>+Q57/30</f>
        <v>0</v>
      </c>
      <c r="U58" s="257"/>
      <c r="V58" s="258"/>
      <c r="W58" s="275"/>
      <c r="X58" s="268"/>
    </row>
    <row r="59" spans="1:24" ht="12" customHeight="1" thickBot="1">
      <c r="A59" s="11"/>
      <c r="B59" s="41"/>
      <c r="C59" s="49"/>
      <c r="D59" s="34"/>
      <c r="E59" s="135" t="s">
        <v>33</v>
      </c>
      <c r="F59" s="202"/>
      <c r="G59" s="191"/>
      <c r="H59" s="191"/>
      <c r="I59" s="191"/>
      <c r="J59" s="191"/>
      <c r="K59" s="191"/>
      <c r="L59" s="191"/>
      <c r="M59" s="191"/>
      <c r="N59" s="191"/>
      <c r="O59" s="193"/>
      <c r="P59" s="34">
        <f t="shared" si="3"/>
        <v>0</v>
      </c>
      <c r="Q59" s="278"/>
      <c r="R59" s="254"/>
      <c r="S59" s="255"/>
      <c r="T59" s="259"/>
      <c r="U59" s="260"/>
      <c r="V59" s="261"/>
      <c r="W59" s="243"/>
      <c r="X59" s="247"/>
    </row>
    <row r="60" spans="1:25" ht="12" customHeight="1">
      <c r="A60" s="11"/>
      <c r="B60" s="39"/>
      <c r="C60" s="53"/>
      <c r="D60" s="32"/>
      <c r="E60" s="133" t="s">
        <v>31</v>
      </c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43">
        <f t="shared" si="3"/>
        <v>0</v>
      </c>
      <c r="Q60" s="276">
        <f>+P60+P61+P62+Y60</f>
        <v>0</v>
      </c>
      <c r="R60" s="51"/>
      <c r="S60" s="52"/>
      <c r="T60" s="52"/>
      <c r="U60" s="52"/>
      <c r="V60" s="53"/>
      <c r="W60" s="242"/>
      <c r="X60" s="246"/>
      <c r="Y60">
        <f>SUM(W60:X60)</f>
        <v>0</v>
      </c>
    </row>
    <row r="61" spans="1:24" ht="12" customHeight="1">
      <c r="A61" s="11"/>
      <c r="B61" s="38"/>
      <c r="C61" s="48"/>
      <c r="D61" s="33"/>
      <c r="E61" s="134" t="s">
        <v>32</v>
      </c>
      <c r="F61" s="201"/>
      <c r="G61" s="89"/>
      <c r="H61" s="89"/>
      <c r="I61" s="89"/>
      <c r="J61" s="89"/>
      <c r="K61" s="89"/>
      <c r="L61" s="89"/>
      <c r="M61" s="89"/>
      <c r="N61" s="89"/>
      <c r="O61" s="123"/>
      <c r="P61" s="33">
        <f t="shared" si="3"/>
        <v>0</v>
      </c>
      <c r="Q61" s="277"/>
      <c r="R61" s="252" t="s">
        <v>45</v>
      </c>
      <c r="S61" s="253"/>
      <c r="T61" s="256">
        <f>+Q60/30</f>
        <v>0</v>
      </c>
      <c r="U61" s="257"/>
      <c r="V61" s="258"/>
      <c r="W61" s="275"/>
      <c r="X61" s="268"/>
    </row>
    <row r="62" spans="1:24" ht="12" customHeight="1" thickBot="1">
      <c r="A62" s="11"/>
      <c r="B62" s="41"/>
      <c r="C62" s="49"/>
      <c r="D62" s="34"/>
      <c r="E62" s="135" t="s">
        <v>33</v>
      </c>
      <c r="F62" s="202"/>
      <c r="G62" s="191"/>
      <c r="H62" s="191"/>
      <c r="I62" s="191"/>
      <c r="J62" s="191"/>
      <c r="K62" s="191"/>
      <c r="L62" s="191"/>
      <c r="M62" s="191"/>
      <c r="N62" s="191"/>
      <c r="O62" s="193"/>
      <c r="P62" s="34">
        <f t="shared" si="3"/>
        <v>0</v>
      </c>
      <c r="Q62" s="278"/>
      <c r="R62" s="254"/>
      <c r="S62" s="255"/>
      <c r="T62" s="259"/>
      <c r="U62" s="260"/>
      <c r="V62" s="261"/>
      <c r="W62" s="243"/>
      <c r="X62" s="247"/>
    </row>
    <row r="63" spans="1:25" ht="12" customHeight="1">
      <c r="A63" s="11"/>
      <c r="B63" s="39"/>
      <c r="C63" s="53"/>
      <c r="D63" s="32"/>
      <c r="E63" s="133" t="s">
        <v>31</v>
      </c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43">
        <f t="shared" si="3"/>
        <v>0</v>
      </c>
      <c r="Q63" s="276">
        <f>+P63+P64+P65+Y63</f>
        <v>0</v>
      </c>
      <c r="R63" s="51"/>
      <c r="S63" s="52"/>
      <c r="T63" s="52"/>
      <c r="U63" s="52"/>
      <c r="V63" s="53"/>
      <c r="W63" s="242"/>
      <c r="X63" s="246"/>
      <c r="Y63">
        <f>SUM(W63:X63)</f>
        <v>0</v>
      </c>
    </row>
    <row r="64" spans="1:24" ht="12" customHeight="1">
      <c r="A64" s="11"/>
      <c r="B64" s="38"/>
      <c r="C64" s="48"/>
      <c r="D64" s="33"/>
      <c r="E64" s="134" t="s">
        <v>32</v>
      </c>
      <c r="F64" s="201"/>
      <c r="G64" s="89"/>
      <c r="H64" s="89"/>
      <c r="I64" s="89"/>
      <c r="J64" s="89"/>
      <c r="K64" s="89"/>
      <c r="L64" s="89"/>
      <c r="M64" s="89"/>
      <c r="N64" s="89"/>
      <c r="O64" s="123"/>
      <c r="P64" s="33">
        <f t="shared" si="3"/>
        <v>0</v>
      </c>
      <c r="Q64" s="277"/>
      <c r="R64" s="252" t="s">
        <v>45</v>
      </c>
      <c r="S64" s="253"/>
      <c r="T64" s="256">
        <f>+Q63/30</f>
        <v>0</v>
      </c>
      <c r="U64" s="257"/>
      <c r="V64" s="258"/>
      <c r="W64" s="275"/>
      <c r="X64" s="268"/>
    </row>
    <row r="65" spans="1:24" ht="12" customHeight="1" thickBot="1">
      <c r="A65" s="11"/>
      <c r="B65" s="41"/>
      <c r="C65" s="49"/>
      <c r="D65" s="34"/>
      <c r="E65" s="135" t="s">
        <v>33</v>
      </c>
      <c r="F65" s="202"/>
      <c r="G65" s="191"/>
      <c r="H65" s="191"/>
      <c r="I65" s="191"/>
      <c r="J65" s="191"/>
      <c r="K65" s="191"/>
      <c r="L65" s="191"/>
      <c r="M65" s="191"/>
      <c r="N65" s="191"/>
      <c r="O65" s="193"/>
      <c r="P65" s="34">
        <f t="shared" si="3"/>
        <v>0</v>
      </c>
      <c r="Q65" s="278"/>
      <c r="R65" s="254"/>
      <c r="S65" s="255"/>
      <c r="T65" s="259"/>
      <c r="U65" s="260"/>
      <c r="V65" s="261"/>
      <c r="W65" s="243"/>
      <c r="X65" s="247"/>
    </row>
    <row r="66" spans="1:25" ht="12" customHeight="1">
      <c r="A66" s="11"/>
      <c r="B66" s="39"/>
      <c r="C66" s="53"/>
      <c r="D66" s="32"/>
      <c r="E66" s="133" t="s">
        <v>31</v>
      </c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43">
        <f t="shared" si="3"/>
        <v>0</v>
      </c>
      <c r="Q66" s="276">
        <f>+P66+P67+P68+Y66</f>
        <v>0</v>
      </c>
      <c r="R66" s="51"/>
      <c r="S66" s="52"/>
      <c r="T66" s="52"/>
      <c r="U66" s="52"/>
      <c r="V66" s="53"/>
      <c r="W66" s="242"/>
      <c r="X66" s="246"/>
      <c r="Y66">
        <f>SUM(W66:X66)</f>
        <v>0</v>
      </c>
    </row>
    <row r="67" spans="1:24" ht="12" customHeight="1">
      <c r="A67" s="11"/>
      <c r="B67" s="38"/>
      <c r="C67" s="48"/>
      <c r="D67" s="33"/>
      <c r="E67" s="134" t="s">
        <v>32</v>
      </c>
      <c r="F67" s="201"/>
      <c r="G67" s="89"/>
      <c r="H67" s="89"/>
      <c r="I67" s="89"/>
      <c r="J67" s="89"/>
      <c r="K67" s="89"/>
      <c r="L67" s="89"/>
      <c r="M67" s="89"/>
      <c r="N67" s="89"/>
      <c r="O67" s="123"/>
      <c r="P67" s="33">
        <f t="shared" si="3"/>
        <v>0</v>
      </c>
      <c r="Q67" s="277"/>
      <c r="R67" s="252" t="s">
        <v>45</v>
      </c>
      <c r="S67" s="253"/>
      <c r="T67" s="256">
        <f>+Q66/30</f>
        <v>0</v>
      </c>
      <c r="U67" s="257"/>
      <c r="V67" s="258"/>
      <c r="W67" s="275"/>
      <c r="X67" s="268"/>
    </row>
    <row r="68" spans="1:24" ht="12" customHeight="1" thickBot="1">
      <c r="A68" s="11"/>
      <c r="B68" s="41"/>
      <c r="C68" s="49"/>
      <c r="D68" s="34"/>
      <c r="E68" s="135" t="s">
        <v>33</v>
      </c>
      <c r="F68" s="202"/>
      <c r="G68" s="191"/>
      <c r="H68" s="191"/>
      <c r="I68" s="191"/>
      <c r="J68" s="191"/>
      <c r="K68" s="191"/>
      <c r="L68" s="191"/>
      <c r="M68" s="191"/>
      <c r="N68" s="191"/>
      <c r="O68" s="193"/>
      <c r="P68" s="34">
        <f t="shared" si="3"/>
        <v>0</v>
      </c>
      <c r="Q68" s="278"/>
      <c r="R68" s="254"/>
      <c r="S68" s="255"/>
      <c r="T68" s="259"/>
      <c r="U68" s="260"/>
      <c r="V68" s="261"/>
      <c r="W68" s="243"/>
      <c r="X68" s="247"/>
    </row>
    <row r="69" spans="1:25" ht="12" customHeight="1">
      <c r="A69" s="11"/>
      <c r="B69" s="39"/>
      <c r="C69" s="53"/>
      <c r="D69" s="32"/>
      <c r="E69" s="133" t="s">
        <v>31</v>
      </c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43">
        <f t="shared" si="3"/>
        <v>0</v>
      </c>
      <c r="Q69" s="276">
        <f>+P69+P70+P71+Y69</f>
        <v>0</v>
      </c>
      <c r="R69" s="51"/>
      <c r="S69" s="52"/>
      <c r="T69" s="52"/>
      <c r="U69" s="52"/>
      <c r="V69" s="53"/>
      <c r="W69" s="242"/>
      <c r="X69" s="246"/>
      <c r="Y69">
        <f>SUM(W69:X69)</f>
        <v>0</v>
      </c>
    </row>
    <row r="70" spans="1:24" ht="12" customHeight="1">
      <c r="A70" s="11"/>
      <c r="B70" s="38"/>
      <c r="C70" s="48"/>
      <c r="D70" s="33"/>
      <c r="E70" s="134" t="s">
        <v>32</v>
      </c>
      <c r="F70" s="201"/>
      <c r="G70" s="89"/>
      <c r="H70" s="89"/>
      <c r="I70" s="89"/>
      <c r="J70" s="89"/>
      <c r="K70" s="89"/>
      <c r="L70" s="89"/>
      <c r="M70" s="89"/>
      <c r="N70" s="89"/>
      <c r="O70" s="123"/>
      <c r="P70" s="33">
        <f aca="true" t="shared" si="4" ref="P70:P101">SUM(F70:O70)</f>
        <v>0</v>
      </c>
      <c r="Q70" s="277"/>
      <c r="R70" s="252" t="s">
        <v>45</v>
      </c>
      <c r="S70" s="253"/>
      <c r="T70" s="256">
        <f>+Q69/30</f>
        <v>0</v>
      </c>
      <c r="U70" s="257"/>
      <c r="V70" s="258"/>
      <c r="W70" s="275"/>
      <c r="X70" s="268"/>
    </row>
    <row r="71" spans="1:24" ht="12" customHeight="1" thickBot="1">
      <c r="A71" s="11"/>
      <c r="B71" s="41"/>
      <c r="C71" s="49"/>
      <c r="D71" s="34"/>
      <c r="E71" s="135" t="s">
        <v>33</v>
      </c>
      <c r="F71" s="202"/>
      <c r="G71" s="191"/>
      <c r="H71" s="191"/>
      <c r="I71" s="191"/>
      <c r="J71" s="191"/>
      <c r="K71" s="191"/>
      <c r="L71" s="191"/>
      <c r="M71" s="191"/>
      <c r="N71" s="191"/>
      <c r="O71" s="193"/>
      <c r="P71" s="34">
        <f t="shared" si="4"/>
        <v>0</v>
      </c>
      <c r="Q71" s="278"/>
      <c r="R71" s="254"/>
      <c r="S71" s="255"/>
      <c r="T71" s="259"/>
      <c r="U71" s="260"/>
      <c r="V71" s="261"/>
      <c r="W71" s="243"/>
      <c r="X71" s="247"/>
    </row>
    <row r="72" spans="1:25" ht="12" customHeight="1">
      <c r="A72" s="11"/>
      <c r="B72" s="39"/>
      <c r="C72" s="53"/>
      <c r="D72" s="32"/>
      <c r="E72" s="133" t="s">
        <v>31</v>
      </c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43">
        <f t="shared" si="4"/>
        <v>0</v>
      </c>
      <c r="Q72" s="276">
        <f>+P72+P73+P74+Y72</f>
        <v>0</v>
      </c>
      <c r="R72" s="51"/>
      <c r="S72" s="52"/>
      <c r="T72" s="52"/>
      <c r="U72" s="52"/>
      <c r="V72" s="53"/>
      <c r="W72" s="242"/>
      <c r="X72" s="246"/>
      <c r="Y72">
        <f>SUM(W72:X72)</f>
        <v>0</v>
      </c>
    </row>
    <row r="73" spans="1:24" ht="12" customHeight="1">
      <c r="A73" s="11"/>
      <c r="B73" s="38"/>
      <c r="C73" s="48"/>
      <c r="D73" s="33"/>
      <c r="E73" s="134" t="s">
        <v>32</v>
      </c>
      <c r="F73" s="201"/>
      <c r="G73" s="89"/>
      <c r="H73" s="89"/>
      <c r="I73" s="89"/>
      <c r="J73" s="89"/>
      <c r="K73" s="89"/>
      <c r="L73" s="89"/>
      <c r="M73" s="89"/>
      <c r="N73" s="89"/>
      <c r="O73" s="123"/>
      <c r="P73" s="33">
        <f t="shared" si="4"/>
        <v>0</v>
      </c>
      <c r="Q73" s="277"/>
      <c r="R73" s="252" t="s">
        <v>45</v>
      </c>
      <c r="S73" s="253"/>
      <c r="T73" s="256">
        <f>+Q72/30</f>
        <v>0</v>
      </c>
      <c r="U73" s="257"/>
      <c r="V73" s="258"/>
      <c r="W73" s="275"/>
      <c r="X73" s="268"/>
    </row>
    <row r="74" spans="1:24" ht="12" customHeight="1" thickBot="1">
      <c r="A74" s="11"/>
      <c r="B74" s="41"/>
      <c r="C74" s="49"/>
      <c r="D74" s="34"/>
      <c r="E74" s="135" t="s">
        <v>33</v>
      </c>
      <c r="F74" s="202"/>
      <c r="G74" s="191"/>
      <c r="H74" s="191"/>
      <c r="I74" s="191"/>
      <c r="J74" s="191"/>
      <c r="K74" s="191"/>
      <c r="L74" s="191"/>
      <c r="M74" s="191"/>
      <c r="N74" s="191"/>
      <c r="O74" s="193"/>
      <c r="P74" s="34">
        <f t="shared" si="4"/>
        <v>0</v>
      </c>
      <c r="Q74" s="278"/>
      <c r="R74" s="254"/>
      <c r="S74" s="255"/>
      <c r="T74" s="259"/>
      <c r="U74" s="260"/>
      <c r="V74" s="261"/>
      <c r="W74" s="243"/>
      <c r="X74" s="247"/>
    </row>
    <row r="75" spans="1:25" ht="12" customHeight="1">
      <c r="A75" s="11"/>
      <c r="B75" s="39"/>
      <c r="C75" s="53"/>
      <c r="D75" s="32"/>
      <c r="E75" s="133" t="s">
        <v>31</v>
      </c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43">
        <f t="shared" si="4"/>
        <v>0</v>
      </c>
      <c r="Q75" s="276">
        <f>+P75+P76+P77+Y75</f>
        <v>0</v>
      </c>
      <c r="R75" s="51"/>
      <c r="S75" s="52"/>
      <c r="T75" s="52"/>
      <c r="U75" s="52"/>
      <c r="V75" s="53"/>
      <c r="W75" s="242"/>
      <c r="X75" s="246"/>
      <c r="Y75">
        <f>SUM(W75:X75)</f>
        <v>0</v>
      </c>
    </row>
    <row r="76" spans="1:24" ht="12" customHeight="1">
      <c r="A76" s="11"/>
      <c r="B76" s="38"/>
      <c r="C76" s="48"/>
      <c r="D76" s="33"/>
      <c r="E76" s="134" t="s">
        <v>32</v>
      </c>
      <c r="F76" s="201"/>
      <c r="G76" s="89"/>
      <c r="H76" s="89"/>
      <c r="I76" s="89"/>
      <c r="J76" s="89"/>
      <c r="K76" s="89"/>
      <c r="L76" s="89"/>
      <c r="M76" s="89"/>
      <c r="N76" s="89"/>
      <c r="O76" s="123"/>
      <c r="P76" s="33">
        <f t="shared" si="4"/>
        <v>0</v>
      </c>
      <c r="Q76" s="277"/>
      <c r="R76" s="252" t="s">
        <v>45</v>
      </c>
      <c r="S76" s="253"/>
      <c r="T76" s="256">
        <f>+Q75/30</f>
        <v>0</v>
      </c>
      <c r="U76" s="257"/>
      <c r="V76" s="258"/>
      <c r="W76" s="275"/>
      <c r="X76" s="268"/>
    </row>
    <row r="77" spans="1:24" ht="12" customHeight="1" thickBot="1">
      <c r="A77" s="11"/>
      <c r="B77" s="41"/>
      <c r="C77" s="49"/>
      <c r="D77" s="34"/>
      <c r="E77" s="135" t="s">
        <v>33</v>
      </c>
      <c r="F77" s="202"/>
      <c r="G77" s="191"/>
      <c r="H77" s="191"/>
      <c r="I77" s="191"/>
      <c r="J77" s="191"/>
      <c r="K77" s="191"/>
      <c r="L77" s="191"/>
      <c r="M77" s="191"/>
      <c r="N77" s="191"/>
      <c r="O77" s="193"/>
      <c r="P77" s="34">
        <f t="shared" si="4"/>
        <v>0</v>
      </c>
      <c r="Q77" s="278"/>
      <c r="R77" s="254"/>
      <c r="S77" s="255"/>
      <c r="T77" s="259"/>
      <c r="U77" s="260"/>
      <c r="V77" s="261"/>
      <c r="W77" s="243"/>
      <c r="X77" s="247"/>
    </row>
    <row r="78" spans="1:25" ht="12" customHeight="1">
      <c r="A78" s="11"/>
      <c r="B78" s="39"/>
      <c r="C78" s="53"/>
      <c r="D78" s="32"/>
      <c r="E78" s="133" t="s">
        <v>31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43">
        <f t="shared" si="4"/>
        <v>0</v>
      </c>
      <c r="Q78" s="276">
        <f>+P78+P79+P80+Y78</f>
        <v>0</v>
      </c>
      <c r="R78" s="51"/>
      <c r="S78" s="52"/>
      <c r="T78" s="52"/>
      <c r="U78" s="52"/>
      <c r="V78" s="53"/>
      <c r="W78" s="242"/>
      <c r="X78" s="246"/>
      <c r="Y78">
        <f>SUM(W78:X78)</f>
        <v>0</v>
      </c>
    </row>
    <row r="79" spans="1:24" ht="12" customHeight="1">
      <c r="A79" s="11"/>
      <c r="B79" s="38"/>
      <c r="C79" s="48"/>
      <c r="D79" s="33"/>
      <c r="E79" s="134" t="s">
        <v>32</v>
      </c>
      <c r="F79" s="201"/>
      <c r="G79" s="89"/>
      <c r="H79" s="89"/>
      <c r="I79" s="89"/>
      <c r="J79" s="89"/>
      <c r="K79" s="89"/>
      <c r="L79" s="89"/>
      <c r="M79" s="89"/>
      <c r="N79" s="89"/>
      <c r="O79" s="123"/>
      <c r="P79" s="33">
        <f t="shared" si="4"/>
        <v>0</v>
      </c>
      <c r="Q79" s="277"/>
      <c r="R79" s="252" t="s">
        <v>45</v>
      </c>
      <c r="S79" s="253"/>
      <c r="T79" s="256">
        <f>+Q78/30</f>
        <v>0</v>
      </c>
      <c r="U79" s="257"/>
      <c r="V79" s="258"/>
      <c r="W79" s="275"/>
      <c r="X79" s="268"/>
    </row>
    <row r="80" spans="1:24" ht="12" customHeight="1" thickBot="1">
      <c r="A80" s="11"/>
      <c r="B80" s="41"/>
      <c r="C80" s="49"/>
      <c r="D80" s="34"/>
      <c r="E80" s="135" t="s">
        <v>33</v>
      </c>
      <c r="F80" s="202"/>
      <c r="G80" s="191"/>
      <c r="H80" s="191"/>
      <c r="I80" s="191"/>
      <c r="J80" s="191"/>
      <c r="K80" s="191"/>
      <c r="L80" s="191"/>
      <c r="M80" s="191"/>
      <c r="N80" s="191"/>
      <c r="O80" s="193"/>
      <c r="P80" s="34">
        <f t="shared" si="4"/>
        <v>0</v>
      </c>
      <c r="Q80" s="278"/>
      <c r="R80" s="254"/>
      <c r="S80" s="255"/>
      <c r="T80" s="259"/>
      <c r="U80" s="260"/>
      <c r="V80" s="261"/>
      <c r="W80" s="243"/>
      <c r="X80" s="247"/>
    </row>
    <row r="81" spans="1:25" ht="12" customHeight="1">
      <c r="A81" s="11"/>
      <c r="B81" s="39"/>
      <c r="C81" s="53"/>
      <c r="D81" s="32"/>
      <c r="E81" s="133" t="s">
        <v>31</v>
      </c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43">
        <f t="shared" si="4"/>
        <v>0</v>
      </c>
      <c r="Q81" s="276">
        <f>+P81+P82+P83+Y81</f>
        <v>0</v>
      </c>
      <c r="R81" s="51"/>
      <c r="S81" s="52"/>
      <c r="T81" s="52"/>
      <c r="U81" s="52"/>
      <c r="V81" s="53"/>
      <c r="W81" s="242"/>
      <c r="X81" s="246"/>
      <c r="Y81">
        <f>SUM(W81:X81)</f>
        <v>0</v>
      </c>
    </row>
    <row r="82" spans="1:24" ht="12" customHeight="1">
      <c r="A82" s="11"/>
      <c r="B82" s="38"/>
      <c r="C82" s="48"/>
      <c r="D82" s="33"/>
      <c r="E82" s="134" t="s">
        <v>32</v>
      </c>
      <c r="F82" s="201"/>
      <c r="G82" s="89"/>
      <c r="H82" s="89"/>
      <c r="I82" s="89"/>
      <c r="J82" s="89"/>
      <c r="K82" s="89"/>
      <c r="L82" s="89"/>
      <c r="M82" s="89"/>
      <c r="N82" s="89"/>
      <c r="O82" s="123"/>
      <c r="P82" s="33">
        <f t="shared" si="4"/>
        <v>0</v>
      </c>
      <c r="Q82" s="277"/>
      <c r="R82" s="252" t="s">
        <v>45</v>
      </c>
      <c r="S82" s="253"/>
      <c r="T82" s="256">
        <f>+Q81/30</f>
        <v>0</v>
      </c>
      <c r="U82" s="257"/>
      <c r="V82" s="258"/>
      <c r="W82" s="275"/>
      <c r="X82" s="268"/>
    </row>
    <row r="83" spans="1:24" ht="12" customHeight="1" thickBot="1">
      <c r="A83" s="11"/>
      <c r="B83" s="41"/>
      <c r="C83" s="49"/>
      <c r="D83" s="34"/>
      <c r="E83" s="135" t="s">
        <v>33</v>
      </c>
      <c r="F83" s="202"/>
      <c r="G83" s="191"/>
      <c r="H83" s="191"/>
      <c r="I83" s="191"/>
      <c r="J83" s="191"/>
      <c r="K83" s="191"/>
      <c r="L83" s="191"/>
      <c r="M83" s="191"/>
      <c r="N83" s="191"/>
      <c r="O83" s="193"/>
      <c r="P83" s="34">
        <f t="shared" si="4"/>
        <v>0</v>
      </c>
      <c r="Q83" s="278"/>
      <c r="R83" s="254"/>
      <c r="S83" s="255"/>
      <c r="T83" s="259"/>
      <c r="U83" s="260"/>
      <c r="V83" s="261"/>
      <c r="W83" s="243"/>
      <c r="X83" s="247"/>
    </row>
    <row r="84" spans="1:25" ht="12" customHeight="1">
      <c r="A84" s="11"/>
      <c r="B84" s="39"/>
      <c r="C84" s="53"/>
      <c r="D84" s="32"/>
      <c r="E84" s="133" t="s">
        <v>31</v>
      </c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43">
        <f t="shared" si="4"/>
        <v>0</v>
      </c>
      <c r="Q84" s="276">
        <f>+P84+P85+P86+Y84</f>
        <v>0</v>
      </c>
      <c r="R84" s="51"/>
      <c r="S84" s="52"/>
      <c r="T84" s="52"/>
      <c r="U84" s="52"/>
      <c r="V84" s="53"/>
      <c r="W84" s="242"/>
      <c r="X84" s="246"/>
      <c r="Y84">
        <f>SUM(W84:X84)</f>
        <v>0</v>
      </c>
    </row>
    <row r="85" spans="1:24" ht="12" customHeight="1">
      <c r="A85" s="11"/>
      <c r="B85" s="38"/>
      <c r="C85" s="48"/>
      <c r="D85" s="33"/>
      <c r="E85" s="134" t="s">
        <v>32</v>
      </c>
      <c r="F85" s="201"/>
      <c r="G85" s="89"/>
      <c r="H85" s="89"/>
      <c r="I85" s="89"/>
      <c r="J85" s="89"/>
      <c r="K85" s="89"/>
      <c r="L85" s="89"/>
      <c r="M85" s="89"/>
      <c r="N85" s="89"/>
      <c r="O85" s="123"/>
      <c r="P85" s="33">
        <f t="shared" si="4"/>
        <v>0</v>
      </c>
      <c r="Q85" s="277"/>
      <c r="R85" s="252" t="s">
        <v>45</v>
      </c>
      <c r="S85" s="253"/>
      <c r="T85" s="256">
        <f>+Q84/30</f>
        <v>0</v>
      </c>
      <c r="U85" s="257"/>
      <c r="V85" s="258"/>
      <c r="W85" s="275"/>
      <c r="X85" s="268"/>
    </row>
    <row r="86" spans="1:24" ht="12" customHeight="1" thickBot="1">
      <c r="A86" s="11"/>
      <c r="B86" s="41"/>
      <c r="C86" s="49"/>
      <c r="D86" s="34"/>
      <c r="E86" s="135" t="s">
        <v>33</v>
      </c>
      <c r="F86" s="202"/>
      <c r="G86" s="191"/>
      <c r="H86" s="191"/>
      <c r="I86" s="191"/>
      <c r="J86" s="191"/>
      <c r="K86" s="191"/>
      <c r="L86" s="191"/>
      <c r="M86" s="191"/>
      <c r="N86" s="191"/>
      <c r="O86" s="193"/>
      <c r="P86" s="34">
        <f t="shared" si="4"/>
        <v>0</v>
      </c>
      <c r="Q86" s="278"/>
      <c r="R86" s="254"/>
      <c r="S86" s="255"/>
      <c r="T86" s="259"/>
      <c r="U86" s="260"/>
      <c r="V86" s="261"/>
      <c r="W86" s="243"/>
      <c r="X86" s="247"/>
    </row>
    <row r="87" spans="1:25" ht="12" customHeight="1">
      <c r="A87" s="1"/>
      <c r="B87" s="39"/>
      <c r="C87" s="53"/>
      <c r="D87" s="32"/>
      <c r="E87" s="133" t="s">
        <v>31</v>
      </c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43">
        <f t="shared" si="4"/>
        <v>0</v>
      </c>
      <c r="Q87" s="276">
        <f>+P87+P88+P89+Y87</f>
        <v>0</v>
      </c>
      <c r="R87" s="51"/>
      <c r="S87" s="52"/>
      <c r="T87" s="52"/>
      <c r="U87" s="52"/>
      <c r="V87" s="53"/>
      <c r="W87" s="242"/>
      <c r="X87" s="246"/>
      <c r="Y87">
        <f>SUM(W87:X87)</f>
        <v>0</v>
      </c>
    </row>
    <row r="88" spans="1:24" ht="12" customHeight="1">
      <c r="A88" s="1"/>
      <c r="B88" s="38"/>
      <c r="C88" s="48"/>
      <c r="D88" s="33"/>
      <c r="E88" s="134" t="s">
        <v>32</v>
      </c>
      <c r="F88" s="201"/>
      <c r="G88" s="89"/>
      <c r="H88" s="89"/>
      <c r="I88" s="89"/>
      <c r="J88" s="89"/>
      <c r="K88" s="89"/>
      <c r="L88" s="89"/>
      <c r="M88" s="89"/>
      <c r="N88" s="89"/>
      <c r="O88" s="123"/>
      <c r="P88" s="33">
        <f t="shared" si="4"/>
        <v>0</v>
      </c>
      <c r="Q88" s="277"/>
      <c r="R88" s="252" t="s">
        <v>45</v>
      </c>
      <c r="S88" s="253"/>
      <c r="T88" s="256">
        <f>+Q87/30</f>
        <v>0</v>
      </c>
      <c r="U88" s="257"/>
      <c r="V88" s="258"/>
      <c r="W88" s="275"/>
      <c r="X88" s="268"/>
    </row>
    <row r="89" spans="1:24" ht="12" customHeight="1" thickBot="1">
      <c r="A89" s="1"/>
      <c r="B89" s="41"/>
      <c r="C89" s="49"/>
      <c r="D89" s="34"/>
      <c r="E89" s="135" t="s">
        <v>33</v>
      </c>
      <c r="F89" s="202"/>
      <c r="G89" s="191"/>
      <c r="H89" s="191"/>
      <c r="I89" s="191"/>
      <c r="J89" s="191"/>
      <c r="K89" s="191"/>
      <c r="L89" s="191"/>
      <c r="M89" s="191"/>
      <c r="N89" s="191"/>
      <c r="O89" s="193"/>
      <c r="P89" s="34">
        <f t="shared" si="4"/>
        <v>0</v>
      </c>
      <c r="Q89" s="278"/>
      <c r="R89" s="254"/>
      <c r="S89" s="255"/>
      <c r="T89" s="259"/>
      <c r="U89" s="260"/>
      <c r="V89" s="261"/>
      <c r="W89" s="243"/>
      <c r="X89" s="247"/>
    </row>
    <row r="90" spans="1:25" ht="12" customHeight="1">
      <c r="A90" s="1"/>
      <c r="B90" s="39"/>
      <c r="C90" s="53"/>
      <c r="D90" s="32"/>
      <c r="E90" s="133" t="s">
        <v>31</v>
      </c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43">
        <f t="shared" si="4"/>
        <v>0</v>
      </c>
      <c r="Q90" s="276">
        <f>+P90+P91+P92+Y90</f>
        <v>0</v>
      </c>
      <c r="R90" s="51"/>
      <c r="S90" s="52"/>
      <c r="T90" s="52"/>
      <c r="U90" s="52"/>
      <c r="V90" s="53"/>
      <c r="W90" s="242"/>
      <c r="X90" s="246"/>
      <c r="Y90">
        <f>SUM(W90:X90)</f>
        <v>0</v>
      </c>
    </row>
    <row r="91" spans="1:24" ht="12" customHeight="1">
      <c r="A91" s="1"/>
      <c r="B91" s="38"/>
      <c r="C91" s="48"/>
      <c r="D91" s="33"/>
      <c r="E91" s="134" t="s">
        <v>32</v>
      </c>
      <c r="F91" s="201"/>
      <c r="G91" s="89"/>
      <c r="H91" s="89"/>
      <c r="I91" s="89"/>
      <c r="J91" s="89"/>
      <c r="K91" s="89"/>
      <c r="L91" s="89"/>
      <c r="M91" s="89"/>
      <c r="N91" s="89"/>
      <c r="O91" s="123"/>
      <c r="P91" s="33">
        <f t="shared" si="4"/>
        <v>0</v>
      </c>
      <c r="Q91" s="277"/>
      <c r="R91" s="252" t="s">
        <v>45</v>
      </c>
      <c r="S91" s="253"/>
      <c r="T91" s="256">
        <f>+Q90/30</f>
        <v>0</v>
      </c>
      <c r="U91" s="257"/>
      <c r="V91" s="258"/>
      <c r="W91" s="275"/>
      <c r="X91" s="268"/>
    </row>
    <row r="92" spans="1:24" ht="12" customHeight="1" thickBot="1">
      <c r="A92" s="1"/>
      <c r="B92" s="41"/>
      <c r="C92" s="49"/>
      <c r="D92" s="34"/>
      <c r="E92" s="135" t="s">
        <v>33</v>
      </c>
      <c r="F92" s="202"/>
      <c r="G92" s="191"/>
      <c r="H92" s="191"/>
      <c r="I92" s="191"/>
      <c r="J92" s="191"/>
      <c r="K92" s="191"/>
      <c r="L92" s="191"/>
      <c r="M92" s="191"/>
      <c r="N92" s="191"/>
      <c r="O92" s="193"/>
      <c r="P92" s="34">
        <f t="shared" si="4"/>
        <v>0</v>
      </c>
      <c r="Q92" s="278"/>
      <c r="R92" s="254"/>
      <c r="S92" s="255"/>
      <c r="T92" s="259"/>
      <c r="U92" s="260"/>
      <c r="V92" s="261"/>
      <c r="W92" s="243"/>
      <c r="X92" s="247"/>
    </row>
    <row r="93" spans="1:25" ht="12" customHeight="1">
      <c r="A93" s="1"/>
      <c r="B93" s="39"/>
      <c r="C93" s="53"/>
      <c r="D93" s="32"/>
      <c r="E93" s="133" t="s">
        <v>31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43">
        <f t="shared" si="4"/>
        <v>0</v>
      </c>
      <c r="Q93" s="276">
        <f>+P93+P94+P95+Y93</f>
        <v>0</v>
      </c>
      <c r="R93" s="51"/>
      <c r="S93" s="52"/>
      <c r="T93" s="52"/>
      <c r="U93" s="52"/>
      <c r="V93" s="53"/>
      <c r="W93" s="242"/>
      <c r="X93" s="246"/>
      <c r="Y93">
        <f>SUM(W93:X93)</f>
        <v>0</v>
      </c>
    </row>
    <row r="94" spans="1:24" ht="12" customHeight="1">
      <c r="A94" s="1"/>
      <c r="B94" s="38"/>
      <c r="C94" s="48"/>
      <c r="D94" s="33"/>
      <c r="E94" s="134" t="s">
        <v>32</v>
      </c>
      <c r="F94" s="201"/>
      <c r="G94" s="89"/>
      <c r="H94" s="89"/>
      <c r="I94" s="89"/>
      <c r="J94" s="89"/>
      <c r="K94" s="89"/>
      <c r="L94" s="89"/>
      <c r="M94" s="89"/>
      <c r="N94" s="89"/>
      <c r="O94" s="123"/>
      <c r="P94" s="33">
        <f t="shared" si="4"/>
        <v>0</v>
      </c>
      <c r="Q94" s="277"/>
      <c r="R94" s="252" t="s">
        <v>45</v>
      </c>
      <c r="S94" s="253"/>
      <c r="T94" s="256">
        <f>+Q93/30</f>
        <v>0</v>
      </c>
      <c r="U94" s="257"/>
      <c r="V94" s="258"/>
      <c r="W94" s="275"/>
      <c r="X94" s="268"/>
    </row>
    <row r="95" spans="1:24" ht="12" customHeight="1" thickBot="1">
      <c r="A95" s="1"/>
      <c r="B95" s="41"/>
      <c r="C95" s="49"/>
      <c r="D95" s="34"/>
      <c r="E95" s="135" t="s">
        <v>33</v>
      </c>
      <c r="F95" s="202"/>
      <c r="G95" s="191"/>
      <c r="H95" s="191"/>
      <c r="I95" s="191"/>
      <c r="J95" s="191"/>
      <c r="K95" s="191"/>
      <c r="L95" s="191"/>
      <c r="M95" s="191"/>
      <c r="N95" s="191"/>
      <c r="O95" s="193"/>
      <c r="P95" s="34">
        <f t="shared" si="4"/>
        <v>0</v>
      </c>
      <c r="Q95" s="278"/>
      <c r="R95" s="254"/>
      <c r="S95" s="255"/>
      <c r="T95" s="259"/>
      <c r="U95" s="260"/>
      <c r="V95" s="261"/>
      <c r="W95" s="243"/>
      <c r="X95" s="247"/>
    </row>
    <row r="96" spans="1:25" ht="12" customHeight="1">
      <c r="A96" s="1"/>
      <c r="B96" s="39"/>
      <c r="C96" s="53"/>
      <c r="D96" s="32"/>
      <c r="E96" s="133" t="s">
        <v>31</v>
      </c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43">
        <f t="shared" si="4"/>
        <v>0</v>
      </c>
      <c r="Q96" s="276">
        <f>+P96+P97+P98+Y96</f>
        <v>0</v>
      </c>
      <c r="R96" s="51"/>
      <c r="S96" s="52"/>
      <c r="T96" s="52"/>
      <c r="U96" s="52"/>
      <c r="V96" s="53"/>
      <c r="W96" s="242"/>
      <c r="X96" s="246"/>
      <c r="Y96">
        <f>SUM(W96:X96)</f>
        <v>0</v>
      </c>
    </row>
    <row r="97" spans="1:24" ht="12" customHeight="1">
      <c r="A97" s="1"/>
      <c r="B97" s="38"/>
      <c r="C97" s="48"/>
      <c r="D97" s="33"/>
      <c r="E97" s="134" t="s">
        <v>32</v>
      </c>
      <c r="F97" s="201"/>
      <c r="G97" s="89"/>
      <c r="H97" s="89"/>
      <c r="I97" s="89"/>
      <c r="J97" s="89"/>
      <c r="K97" s="89"/>
      <c r="L97" s="89"/>
      <c r="M97" s="89"/>
      <c r="N97" s="89"/>
      <c r="O97" s="123"/>
      <c r="P97" s="33">
        <f t="shared" si="4"/>
        <v>0</v>
      </c>
      <c r="Q97" s="277"/>
      <c r="R97" s="252" t="s">
        <v>45</v>
      </c>
      <c r="S97" s="253"/>
      <c r="T97" s="256">
        <f>+Q96/30</f>
        <v>0</v>
      </c>
      <c r="U97" s="257"/>
      <c r="V97" s="258"/>
      <c r="W97" s="275"/>
      <c r="X97" s="268"/>
    </row>
    <row r="98" spans="1:24" ht="12" customHeight="1" thickBot="1">
      <c r="A98" s="1"/>
      <c r="B98" s="41"/>
      <c r="C98" s="49"/>
      <c r="D98" s="34"/>
      <c r="E98" s="135" t="s">
        <v>33</v>
      </c>
      <c r="F98" s="202"/>
      <c r="G98" s="191"/>
      <c r="H98" s="191"/>
      <c r="I98" s="191"/>
      <c r="J98" s="191"/>
      <c r="K98" s="191"/>
      <c r="L98" s="191"/>
      <c r="M98" s="191"/>
      <c r="N98" s="191"/>
      <c r="O98" s="193"/>
      <c r="P98" s="34">
        <f t="shared" si="4"/>
        <v>0</v>
      </c>
      <c r="Q98" s="278"/>
      <c r="R98" s="254"/>
      <c r="S98" s="255"/>
      <c r="T98" s="259"/>
      <c r="U98" s="260"/>
      <c r="V98" s="261"/>
      <c r="W98" s="243"/>
      <c r="X98" s="247"/>
    </row>
    <row r="99" spans="1:25" ht="12" customHeight="1">
      <c r="A99" s="1"/>
      <c r="B99" s="39"/>
      <c r="C99" s="53"/>
      <c r="D99" s="32"/>
      <c r="E99" s="133" t="s">
        <v>31</v>
      </c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43">
        <f t="shared" si="4"/>
        <v>0</v>
      </c>
      <c r="Q99" s="276">
        <f>+P99+P100+P101+Y99</f>
        <v>0</v>
      </c>
      <c r="R99" s="51"/>
      <c r="S99" s="52"/>
      <c r="T99" s="52"/>
      <c r="U99" s="52"/>
      <c r="V99" s="53"/>
      <c r="W99" s="242"/>
      <c r="X99" s="246"/>
      <c r="Y99">
        <f>SUM(W99:X99)</f>
        <v>0</v>
      </c>
    </row>
    <row r="100" spans="1:24" ht="12" customHeight="1">
      <c r="A100" s="1"/>
      <c r="B100" s="38"/>
      <c r="C100" s="48"/>
      <c r="D100" s="33"/>
      <c r="E100" s="134" t="s">
        <v>32</v>
      </c>
      <c r="F100" s="201"/>
      <c r="G100" s="89"/>
      <c r="H100" s="89"/>
      <c r="I100" s="89"/>
      <c r="J100" s="89"/>
      <c r="K100" s="89"/>
      <c r="L100" s="89"/>
      <c r="M100" s="89"/>
      <c r="N100" s="89"/>
      <c r="O100" s="123"/>
      <c r="P100" s="33">
        <f t="shared" si="4"/>
        <v>0</v>
      </c>
      <c r="Q100" s="277"/>
      <c r="R100" s="252" t="s">
        <v>45</v>
      </c>
      <c r="S100" s="253"/>
      <c r="T100" s="256">
        <f>+Q99/30</f>
        <v>0</v>
      </c>
      <c r="U100" s="257"/>
      <c r="V100" s="258"/>
      <c r="W100" s="275"/>
      <c r="X100" s="268"/>
    </row>
    <row r="101" spans="1:24" ht="12" customHeight="1" thickBot="1">
      <c r="A101" s="1"/>
      <c r="B101" s="41"/>
      <c r="C101" s="49"/>
      <c r="D101" s="34"/>
      <c r="E101" s="135" t="s">
        <v>33</v>
      </c>
      <c r="F101" s="202"/>
      <c r="G101" s="191"/>
      <c r="H101" s="191"/>
      <c r="I101" s="191"/>
      <c r="J101" s="191"/>
      <c r="K101" s="191"/>
      <c r="L101" s="191"/>
      <c r="M101" s="191"/>
      <c r="N101" s="191"/>
      <c r="O101" s="193"/>
      <c r="P101" s="34">
        <f t="shared" si="4"/>
        <v>0</v>
      </c>
      <c r="Q101" s="278"/>
      <c r="R101" s="254"/>
      <c r="S101" s="255"/>
      <c r="T101" s="259"/>
      <c r="U101" s="260"/>
      <c r="V101" s="261"/>
      <c r="W101" s="243"/>
      <c r="X101" s="247"/>
    </row>
    <row r="102" spans="1:25" ht="12" customHeight="1">
      <c r="A102" s="1"/>
      <c r="B102" s="39"/>
      <c r="C102" s="53"/>
      <c r="D102" s="32"/>
      <c r="E102" s="133" t="s">
        <v>31</v>
      </c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43">
        <f aca="true" t="shared" si="5" ref="P102:P133">SUM(F102:O102)</f>
        <v>0</v>
      </c>
      <c r="Q102" s="276">
        <f>+P102+P103+P104+Y102</f>
        <v>0</v>
      </c>
      <c r="R102" s="51"/>
      <c r="S102" s="52"/>
      <c r="T102" s="52"/>
      <c r="U102" s="52"/>
      <c r="V102" s="53"/>
      <c r="W102" s="242"/>
      <c r="X102" s="246"/>
      <c r="Y102">
        <f>SUM(W102:X102)</f>
        <v>0</v>
      </c>
    </row>
    <row r="103" spans="1:24" ht="12" customHeight="1">
      <c r="A103" s="1"/>
      <c r="B103" s="38"/>
      <c r="C103" s="48"/>
      <c r="D103" s="33"/>
      <c r="E103" s="134" t="s">
        <v>32</v>
      </c>
      <c r="F103" s="201"/>
      <c r="G103" s="89"/>
      <c r="H103" s="89"/>
      <c r="I103" s="89"/>
      <c r="J103" s="89"/>
      <c r="K103" s="89"/>
      <c r="L103" s="89"/>
      <c r="M103" s="89"/>
      <c r="N103" s="89"/>
      <c r="O103" s="123"/>
      <c r="P103" s="33">
        <f t="shared" si="5"/>
        <v>0</v>
      </c>
      <c r="Q103" s="277"/>
      <c r="R103" s="252" t="s">
        <v>45</v>
      </c>
      <c r="S103" s="253"/>
      <c r="T103" s="256">
        <f>+Q102/30</f>
        <v>0</v>
      </c>
      <c r="U103" s="257"/>
      <c r="V103" s="258"/>
      <c r="W103" s="275"/>
      <c r="X103" s="268"/>
    </row>
    <row r="104" spans="1:24" ht="12" customHeight="1" thickBot="1">
      <c r="A104" s="1"/>
      <c r="B104" s="41"/>
      <c r="C104" s="49"/>
      <c r="D104" s="34"/>
      <c r="E104" s="135" t="s">
        <v>33</v>
      </c>
      <c r="F104" s="202"/>
      <c r="G104" s="191"/>
      <c r="H104" s="191"/>
      <c r="I104" s="191"/>
      <c r="J104" s="191"/>
      <c r="K104" s="191"/>
      <c r="L104" s="191"/>
      <c r="M104" s="191"/>
      <c r="N104" s="191"/>
      <c r="O104" s="193"/>
      <c r="P104" s="34">
        <f t="shared" si="5"/>
        <v>0</v>
      </c>
      <c r="Q104" s="278"/>
      <c r="R104" s="254"/>
      <c r="S104" s="255"/>
      <c r="T104" s="259"/>
      <c r="U104" s="260"/>
      <c r="V104" s="261"/>
      <c r="W104" s="243"/>
      <c r="X104" s="247"/>
    </row>
    <row r="105" spans="1:25" ht="12" customHeight="1">
      <c r="A105" s="1"/>
      <c r="B105" s="39"/>
      <c r="C105" s="53"/>
      <c r="D105" s="32"/>
      <c r="E105" s="133" t="s">
        <v>31</v>
      </c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43">
        <f t="shared" si="5"/>
        <v>0</v>
      </c>
      <c r="Q105" s="276">
        <f>+P105+P106+P107+Y105</f>
        <v>0</v>
      </c>
      <c r="R105" s="51"/>
      <c r="S105" s="52"/>
      <c r="T105" s="52"/>
      <c r="U105" s="52"/>
      <c r="V105" s="53"/>
      <c r="W105" s="242"/>
      <c r="X105" s="246"/>
      <c r="Y105">
        <f>SUM(W105:X105)</f>
        <v>0</v>
      </c>
    </row>
    <row r="106" spans="1:24" ht="12" customHeight="1">
      <c r="A106" s="1"/>
      <c r="B106" s="38"/>
      <c r="C106" s="48"/>
      <c r="D106" s="33"/>
      <c r="E106" s="134" t="s">
        <v>32</v>
      </c>
      <c r="F106" s="201"/>
      <c r="G106" s="89"/>
      <c r="H106" s="89"/>
      <c r="I106" s="89"/>
      <c r="J106" s="89"/>
      <c r="K106" s="89"/>
      <c r="L106" s="89"/>
      <c r="M106" s="89"/>
      <c r="N106" s="89"/>
      <c r="O106" s="123"/>
      <c r="P106" s="33">
        <f t="shared" si="5"/>
        <v>0</v>
      </c>
      <c r="Q106" s="277"/>
      <c r="R106" s="252" t="s">
        <v>45</v>
      </c>
      <c r="S106" s="253"/>
      <c r="T106" s="256">
        <f>+Q105/30</f>
        <v>0</v>
      </c>
      <c r="U106" s="257"/>
      <c r="V106" s="258"/>
      <c r="W106" s="275"/>
      <c r="X106" s="268"/>
    </row>
    <row r="107" spans="1:24" ht="12" customHeight="1" thickBot="1">
      <c r="A107" s="1"/>
      <c r="B107" s="41"/>
      <c r="C107" s="49"/>
      <c r="D107" s="34"/>
      <c r="E107" s="135" t="s">
        <v>33</v>
      </c>
      <c r="F107" s="202"/>
      <c r="G107" s="191"/>
      <c r="H107" s="191"/>
      <c r="I107" s="191"/>
      <c r="J107" s="191"/>
      <c r="K107" s="191"/>
      <c r="L107" s="191"/>
      <c r="M107" s="191"/>
      <c r="N107" s="191"/>
      <c r="O107" s="193"/>
      <c r="P107" s="34">
        <f t="shared" si="5"/>
        <v>0</v>
      </c>
      <c r="Q107" s="278"/>
      <c r="R107" s="254"/>
      <c r="S107" s="255"/>
      <c r="T107" s="259"/>
      <c r="U107" s="260"/>
      <c r="V107" s="261"/>
      <c r="W107" s="243"/>
      <c r="X107" s="247"/>
    </row>
    <row r="108" spans="1:25" ht="12" customHeight="1">
      <c r="A108" s="1"/>
      <c r="B108" s="39"/>
      <c r="C108" s="53"/>
      <c r="D108" s="32"/>
      <c r="E108" s="133" t="s">
        <v>31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43">
        <f t="shared" si="5"/>
        <v>0</v>
      </c>
      <c r="Q108" s="276">
        <f>+P108+P109+P110+Y108</f>
        <v>0</v>
      </c>
      <c r="R108" s="51"/>
      <c r="S108" s="52"/>
      <c r="T108" s="52"/>
      <c r="U108" s="52"/>
      <c r="V108" s="53"/>
      <c r="W108" s="242"/>
      <c r="X108" s="246"/>
      <c r="Y108">
        <f>SUM(W108:X108)</f>
        <v>0</v>
      </c>
    </row>
    <row r="109" spans="1:24" ht="12" customHeight="1">
      <c r="A109" s="1"/>
      <c r="B109" s="38"/>
      <c r="C109" s="48"/>
      <c r="D109" s="33"/>
      <c r="E109" s="134" t="s">
        <v>32</v>
      </c>
      <c r="F109" s="201"/>
      <c r="G109" s="89"/>
      <c r="H109" s="89"/>
      <c r="I109" s="89"/>
      <c r="J109" s="89"/>
      <c r="K109" s="89"/>
      <c r="L109" s="89"/>
      <c r="M109" s="89"/>
      <c r="N109" s="89"/>
      <c r="O109" s="123"/>
      <c r="P109" s="33">
        <f t="shared" si="5"/>
        <v>0</v>
      </c>
      <c r="Q109" s="277"/>
      <c r="R109" s="252" t="s">
        <v>45</v>
      </c>
      <c r="S109" s="253"/>
      <c r="T109" s="256">
        <f>+Q108/30</f>
        <v>0</v>
      </c>
      <c r="U109" s="257"/>
      <c r="V109" s="258"/>
      <c r="W109" s="275"/>
      <c r="X109" s="268"/>
    </row>
    <row r="110" spans="1:50" ht="12" customHeight="1" thickBot="1">
      <c r="A110" s="1"/>
      <c r="B110" s="41"/>
      <c r="C110" s="49"/>
      <c r="D110" s="34"/>
      <c r="E110" s="135" t="s">
        <v>33</v>
      </c>
      <c r="F110" s="202"/>
      <c r="G110" s="191"/>
      <c r="H110" s="191"/>
      <c r="I110" s="191"/>
      <c r="J110" s="191"/>
      <c r="K110" s="191"/>
      <c r="L110" s="191"/>
      <c r="M110" s="191"/>
      <c r="N110" s="191"/>
      <c r="O110" s="193"/>
      <c r="P110" s="34">
        <f t="shared" si="5"/>
        <v>0</v>
      </c>
      <c r="Q110" s="278"/>
      <c r="R110" s="254"/>
      <c r="S110" s="255"/>
      <c r="T110" s="259"/>
      <c r="U110" s="260"/>
      <c r="V110" s="261"/>
      <c r="W110" s="243"/>
      <c r="X110" s="247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" customHeight="1">
      <c r="A111" s="1"/>
      <c r="B111" s="39"/>
      <c r="C111" s="53"/>
      <c r="D111" s="32"/>
      <c r="E111" s="133" t="s">
        <v>31</v>
      </c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43">
        <f t="shared" si="5"/>
        <v>0</v>
      </c>
      <c r="Q111" s="276">
        <f>+P111+P112+P113+Y111</f>
        <v>0</v>
      </c>
      <c r="R111" s="51"/>
      <c r="S111" s="52"/>
      <c r="T111" s="52"/>
      <c r="U111" s="52"/>
      <c r="V111" s="53"/>
      <c r="W111" s="242"/>
      <c r="X111" s="246"/>
      <c r="Y111">
        <f>SUM(W111:X111)</f>
        <v>0</v>
      </c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" customHeight="1">
      <c r="A112" s="1"/>
      <c r="B112" s="38"/>
      <c r="C112" s="48"/>
      <c r="D112" s="33"/>
      <c r="E112" s="134" t="s">
        <v>32</v>
      </c>
      <c r="F112" s="201"/>
      <c r="G112" s="89"/>
      <c r="H112" s="89"/>
      <c r="I112" s="89"/>
      <c r="J112" s="89"/>
      <c r="K112" s="89"/>
      <c r="L112" s="89"/>
      <c r="M112" s="89"/>
      <c r="N112" s="89"/>
      <c r="O112" s="123"/>
      <c r="P112" s="33">
        <f t="shared" si="5"/>
        <v>0</v>
      </c>
      <c r="Q112" s="277"/>
      <c r="R112" s="252" t="s">
        <v>45</v>
      </c>
      <c r="S112" s="253"/>
      <c r="T112" s="256">
        <f>+Q111/30</f>
        <v>0</v>
      </c>
      <c r="U112" s="257"/>
      <c r="V112" s="258"/>
      <c r="W112" s="275"/>
      <c r="X112" s="268"/>
      <c r="AA112" s="11"/>
      <c r="AB112" s="132"/>
      <c r="AC112" s="137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38"/>
      <c r="AP112" s="132"/>
      <c r="AQ112" s="132"/>
      <c r="AR112" s="132"/>
      <c r="AS112" s="132"/>
      <c r="AT112" s="132"/>
      <c r="AU112" s="132"/>
      <c r="AV112" s="132"/>
      <c r="AW112" s="1"/>
      <c r="AX112" s="1"/>
    </row>
    <row r="113" spans="1:50" ht="12" customHeight="1" thickBot="1">
      <c r="A113" s="1"/>
      <c r="B113" s="41"/>
      <c r="C113" s="49"/>
      <c r="D113" s="34"/>
      <c r="E113" s="135" t="s">
        <v>33</v>
      </c>
      <c r="F113" s="202"/>
      <c r="G113" s="191"/>
      <c r="H113" s="191"/>
      <c r="I113" s="191"/>
      <c r="J113" s="191"/>
      <c r="K113" s="191"/>
      <c r="L113" s="191"/>
      <c r="M113" s="191"/>
      <c r="N113" s="191"/>
      <c r="O113" s="193"/>
      <c r="P113" s="34">
        <f t="shared" si="5"/>
        <v>0</v>
      </c>
      <c r="Q113" s="278"/>
      <c r="R113" s="254"/>
      <c r="S113" s="255"/>
      <c r="T113" s="259"/>
      <c r="U113" s="260"/>
      <c r="V113" s="261"/>
      <c r="W113" s="243"/>
      <c r="X113" s="247"/>
      <c r="AA113" s="11"/>
      <c r="AB113" s="132"/>
      <c r="AC113" s="137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38"/>
      <c r="AP113" s="132"/>
      <c r="AQ113" s="132"/>
      <c r="AR113" s="132"/>
      <c r="AS113" s="132"/>
      <c r="AT113" s="132"/>
      <c r="AU113" s="132"/>
      <c r="AV113" s="132"/>
      <c r="AW113" s="1"/>
      <c r="AX113" s="1"/>
    </row>
    <row r="114" spans="1:50" ht="12" customHeight="1">
      <c r="A114" s="1"/>
      <c r="B114" s="39"/>
      <c r="C114" s="53"/>
      <c r="D114" s="32"/>
      <c r="E114" s="133" t="s">
        <v>31</v>
      </c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43">
        <f t="shared" si="5"/>
        <v>0</v>
      </c>
      <c r="Q114" s="276">
        <f>+P114+P115+P116+Y114</f>
        <v>0</v>
      </c>
      <c r="R114" s="51"/>
      <c r="S114" s="52"/>
      <c r="T114" s="52"/>
      <c r="U114" s="52"/>
      <c r="V114" s="53"/>
      <c r="W114" s="242"/>
      <c r="X114" s="246"/>
      <c r="Y114">
        <f>SUM(W114:X114)</f>
        <v>0</v>
      </c>
      <c r="AA114" s="11"/>
      <c r="AB114" s="132"/>
      <c r="AC114" s="137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38"/>
      <c r="AP114" s="132"/>
      <c r="AQ114" s="132"/>
      <c r="AR114" s="132"/>
      <c r="AS114" s="132"/>
      <c r="AT114" s="132"/>
      <c r="AU114" s="132"/>
      <c r="AV114" s="132"/>
      <c r="AW114" s="1"/>
      <c r="AX114" s="1"/>
    </row>
    <row r="115" spans="1:50" ht="12" customHeight="1">
      <c r="A115" s="1"/>
      <c r="B115" s="38"/>
      <c r="C115" s="48"/>
      <c r="D115" s="33"/>
      <c r="E115" s="134" t="s">
        <v>32</v>
      </c>
      <c r="F115" s="201"/>
      <c r="G115" s="89"/>
      <c r="H115" s="89"/>
      <c r="I115" s="89"/>
      <c r="J115" s="89"/>
      <c r="K115" s="89"/>
      <c r="L115" s="89"/>
      <c r="M115" s="89"/>
      <c r="N115" s="89"/>
      <c r="O115" s="123"/>
      <c r="P115" s="33">
        <f t="shared" si="5"/>
        <v>0</v>
      </c>
      <c r="Q115" s="277"/>
      <c r="R115" s="252" t="s">
        <v>45</v>
      </c>
      <c r="S115" s="253"/>
      <c r="T115" s="256">
        <f>+Q114/30</f>
        <v>0</v>
      </c>
      <c r="U115" s="257"/>
      <c r="V115" s="258"/>
      <c r="W115" s="275"/>
      <c r="X115" s="268"/>
      <c r="AA115" s="11"/>
      <c r="AB115" s="132"/>
      <c r="AC115" s="137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38"/>
      <c r="AP115" s="132"/>
      <c r="AQ115" s="132"/>
      <c r="AR115" s="132"/>
      <c r="AS115" s="132"/>
      <c r="AT115" s="132"/>
      <c r="AU115" s="132"/>
      <c r="AV115" s="132"/>
      <c r="AW115" s="1"/>
      <c r="AX115" s="1"/>
    </row>
    <row r="116" spans="1:50" ht="12" customHeight="1" thickBot="1">
      <c r="A116" s="1"/>
      <c r="B116" s="41"/>
      <c r="C116" s="49"/>
      <c r="D116" s="34"/>
      <c r="E116" s="135" t="s">
        <v>33</v>
      </c>
      <c r="F116" s="202"/>
      <c r="G116" s="191"/>
      <c r="H116" s="191"/>
      <c r="I116" s="191"/>
      <c r="J116" s="191"/>
      <c r="K116" s="191"/>
      <c r="L116" s="191"/>
      <c r="M116" s="191"/>
      <c r="N116" s="191"/>
      <c r="O116" s="193"/>
      <c r="P116" s="34">
        <f t="shared" si="5"/>
        <v>0</v>
      </c>
      <c r="Q116" s="278"/>
      <c r="R116" s="254"/>
      <c r="S116" s="255"/>
      <c r="T116" s="259"/>
      <c r="U116" s="260"/>
      <c r="V116" s="261"/>
      <c r="W116" s="243"/>
      <c r="X116" s="247"/>
      <c r="AA116" s="11"/>
      <c r="AB116" s="132"/>
      <c r="AC116" s="137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38"/>
      <c r="AP116" s="132"/>
      <c r="AQ116" s="132"/>
      <c r="AR116" s="132"/>
      <c r="AS116" s="132"/>
      <c r="AT116" s="132"/>
      <c r="AU116" s="132"/>
      <c r="AV116" s="132"/>
      <c r="AW116" s="1"/>
      <c r="AX116" s="1"/>
    </row>
    <row r="117" spans="1:50" ht="12" customHeight="1">
      <c r="A117" s="1"/>
      <c r="B117" s="39"/>
      <c r="C117" s="53"/>
      <c r="D117" s="32"/>
      <c r="E117" s="133" t="s">
        <v>31</v>
      </c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43">
        <f t="shared" si="5"/>
        <v>0</v>
      </c>
      <c r="Q117" s="276">
        <f>+P117+P118+P119+Y117</f>
        <v>0</v>
      </c>
      <c r="R117" s="51"/>
      <c r="S117" s="52"/>
      <c r="T117" s="52"/>
      <c r="U117" s="52"/>
      <c r="V117" s="53"/>
      <c r="W117" s="242"/>
      <c r="X117" s="246"/>
      <c r="Y117">
        <f>SUM(W117:X117)</f>
        <v>0</v>
      </c>
      <c r="AA117" s="11"/>
      <c r="AB117" s="132"/>
      <c r="AC117" s="137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38"/>
      <c r="AP117" s="132"/>
      <c r="AQ117" s="132"/>
      <c r="AR117" s="132"/>
      <c r="AS117" s="132"/>
      <c r="AT117" s="132"/>
      <c r="AU117" s="132"/>
      <c r="AV117" s="132"/>
      <c r="AW117" s="1"/>
      <c r="AX117" s="1"/>
    </row>
    <row r="118" spans="1:50" ht="12" customHeight="1">
      <c r="A118" s="1"/>
      <c r="B118" s="38"/>
      <c r="C118" s="48"/>
      <c r="D118" s="33"/>
      <c r="E118" s="134" t="s">
        <v>32</v>
      </c>
      <c r="F118" s="201"/>
      <c r="G118" s="89"/>
      <c r="H118" s="89"/>
      <c r="I118" s="89"/>
      <c r="J118" s="89"/>
      <c r="K118" s="89"/>
      <c r="L118" s="89"/>
      <c r="M118" s="89"/>
      <c r="N118" s="89"/>
      <c r="O118" s="123"/>
      <c r="P118" s="33">
        <f t="shared" si="5"/>
        <v>0</v>
      </c>
      <c r="Q118" s="277"/>
      <c r="R118" s="252" t="s">
        <v>45</v>
      </c>
      <c r="S118" s="253"/>
      <c r="T118" s="256">
        <f>+Q117/30</f>
        <v>0</v>
      </c>
      <c r="U118" s="257"/>
      <c r="V118" s="258"/>
      <c r="W118" s="275"/>
      <c r="X118" s="268"/>
      <c r="AA118" s="11"/>
      <c r="AB118" s="132"/>
      <c r="AC118" s="137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38"/>
      <c r="AP118" s="132"/>
      <c r="AQ118" s="132"/>
      <c r="AR118" s="132"/>
      <c r="AS118" s="132"/>
      <c r="AT118" s="132"/>
      <c r="AU118" s="132"/>
      <c r="AV118" s="132"/>
      <c r="AW118" s="1"/>
      <c r="AX118" s="1"/>
    </row>
    <row r="119" spans="1:50" ht="12" customHeight="1" thickBot="1">
      <c r="A119" s="1"/>
      <c r="B119" s="41"/>
      <c r="C119" s="49"/>
      <c r="D119" s="34"/>
      <c r="E119" s="135" t="s">
        <v>33</v>
      </c>
      <c r="F119" s="202"/>
      <c r="G119" s="191"/>
      <c r="H119" s="191"/>
      <c r="I119" s="191"/>
      <c r="J119" s="191"/>
      <c r="K119" s="191"/>
      <c r="L119" s="191"/>
      <c r="M119" s="191"/>
      <c r="N119" s="191"/>
      <c r="O119" s="193"/>
      <c r="P119" s="34">
        <f t="shared" si="5"/>
        <v>0</v>
      </c>
      <c r="Q119" s="278"/>
      <c r="R119" s="254"/>
      <c r="S119" s="255"/>
      <c r="T119" s="259"/>
      <c r="U119" s="260"/>
      <c r="V119" s="261"/>
      <c r="W119" s="243"/>
      <c r="X119" s="247"/>
      <c r="AA119" s="11"/>
      <c r="AB119" s="132"/>
      <c r="AC119" s="137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38"/>
      <c r="AP119" s="132"/>
      <c r="AQ119" s="132"/>
      <c r="AR119" s="132"/>
      <c r="AS119" s="132"/>
      <c r="AT119" s="132"/>
      <c r="AU119" s="132"/>
      <c r="AV119" s="132"/>
      <c r="AW119" s="1"/>
      <c r="AX119" s="1"/>
    </row>
    <row r="120" spans="1:50" ht="12" customHeight="1">
      <c r="A120" s="1"/>
      <c r="B120" s="39"/>
      <c r="C120" s="53"/>
      <c r="D120" s="32"/>
      <c r="E120" s="133" t="s">
        <v>31</v>
      </c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43">
        <f t="shared" si="5"/>
        <v>0</v>
      </c>
      <c r="Q120" s="276">
        <f>+P120+P121+P122+Y120</f>
        <v>0</v>
      </c>
      <c r="R120" s="51"/>
      <c r="S120" s="52"/>
      <c r="T120" s="52"/>
      <c r="U120" s="52"/>
      <c r="V120" s="53"/>
      <c r="W120" s="242"/>
      <c r="X120" s="246"/>
      <c r="Y120">
        <f>SUM(W120:X120)</f>
        <v>0</v>
      </c>
      <c r="AA120" s="11"/>
      <c r="AB120" s="132"/>
      <c r="AC120" s="137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38"/>
      <c r="AP120" s="132"/>
      <c r="AQ120" s="132"/>
      <c r="AR120" s="132"/>
      <c r="AS120" s="132"/>
      <c r="AT120" s="132"/>
      <c r="AU120" s="132"/>
      <c r="AV120" s="132"/>
      <c r="AW120" s="1"/>
      <c r="AX120" s="1"/>
    </row>
    <row r="121" spans="1:24" ht="12" customHeight="1">
      <c r="A121" s="1"/>
      <c r="B121" s="38"/>
      <c r="C121" s="48"/>
      <c r="D121" s="33"/>
      <c r="E121" s="134" t="s">
        <v>32</v>
      </c>
      <c r="F121" s="201"/>
      <c r="G121" s="89"/>
      <c r="H121" s="89"/>
      <c r="I121" s="89"/>
      <c r="J121" s="89"/>
      <c r="K121" s="89"/>
      <c r="L121" s="89"/>
      <c r="M121" s="89"/>
      <c r="N121" s="89"/>
      <c r="O121" s="123"/>
      <c r="P121" s="33">
        <f t="shared" si="5"/>
        <v>0</v>
      </c>
      <c r="Q121" s="277"/>
      <c r="R121" s="252" t="s">
        <v>45</v>
      </c>
      <c r="S121" s="253"/>
      <c r="T121" s="256">
        <f>+Q120/30</f>
        <v>0</v>
      </c>
      <c r="U121" s="257"/>
      <c r="V121" s="258"/>
      <c r="W121" s="275"/>
      <c r="X121" s="268"/>
    </row>
    <row r="122" spans="1:24" ht="12" customHeight="1" thickBot="1">
      <c r="A122" s="1"/>
      <c r="B122" s="41"/>
      <c r="C122" s="49"/>
      <c r="D122" s="34"/>
      <c r="E122" s="135" t="s">
        <v>33</v>
      </c>
      <c r="F122" s="202"/>
      <c r="G122" s="191"/>
      <c r="H122" s="191"/>
      <c r="I122" s="191"/>
      <c r="J122" s="191"/>
      <c r="K122" s="191"/>
      <c r="L122" s="191"/>
      <c r="M122" s="191"/>
      <c r="N122" s="191"/>
      <c r="O122" s="193"/>
      <c r="P122" s="34">
        <f t="shared" si="5"/>
        <v>0</v>
      </c>
      <c r="Q122" s="278"/>
      <c r="R122" s="254"/>
      <c r="S122" s="255"/>
      <c r="T122" s="259"/>
      <c r="U122" s="260"/>
      <c r="V122" s="261"/>
      <c r="W122" s="243"/>
      <c r="X122" s="247"/>
    </row>
    <row r="123" spans="1:25" ht="12" customHeight="1">
      <c r="A123" s="1"/>
      <c r="B123" s="39"/>
      <c r="C123" s="53"/>
      <c r="D123" s="32"/>
      <c r="E123" s="133" t="s">
        <v>31</v>
      </c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43">
        <f t="shared" si="5"/>
        <v>0</v>
      </c>
      <c r="Q123" s="276">
        <f>+P123+P124+P125+Y123</f>
        <v>0</v>
      </c>
      <c r="R123" s="51"/>
      <c r="S123" s="52"/>
      <c r="T123" s="52"/>
      <c r="U123" s="52"/>
      <c r="V123" s="53"/>
      <c r="W123" s="242"/>
      <c r="X123" s="246"/>
      <c r="Y123">
        <f>SUM(W123:X123)</f>
        <v>0</v>
      </c>
    </row>
    <row r="124" spans="1:24" ht="12" customHeight="1">
      <c r="A124" s="1"/>
      <c r="B124" s="38"/>
      <c r="C124" s="48"/>
      <c r="D124" s="33"/>
      <c r="E124" s="134" t="s">
        <v>32</v>
      </c>
      <c r="F124" s="201"/>
      <c r="G124" s="89"/>
      <c r="H124" s="89"/>
      <c r="I124" s="89"/>
      <c r="J124" s="89"/>
      <c r="K124" s="89"/>
      <c r="L124" s="89"/>
      <c r="M124" s="89"/>
      <c r="N124" s="89"/>
      <c r="O124" s="123"/>
      <c r="P124" s="33">
        <f t="shared" si="5"/>
        <v>0</v>
      </c>
      <c r="Q124" s="277"/>
      <c r="R124" s="252" t="s">
        <v>45</v>
      </c>
      <c r="S124" s="253"/>
      <c r="T124" s="256">
        <f>+Q123/30</f>
        <v>0</v>
      </c>
      <c r="U124" s="257"/>
      <c r="V124" s="258"/>
      <c r="W124" s="275"/>
      <c r="X124" s="268"/>
    </row>
    <row r="125" spans="2:24" ht="12" customHeight="1" thickBot="1">
      <c r="B125" s="41"/>
      <c r="C125" s="49"/>
      <c r="D125" s="34"/>
      <c r="E125" s="135" t="s">
        <v>33</v>
      </c>
      <c r="F125" s="202"/>
      <c r="G125" s="191"/>
      <c r="H125" s="191"/>
      <c r="I125" s="191"/>
      <c r="J125" s="191"/>
      <c r="K125" s="191"/>
      <c r="L125" s="191"/>
      <c r="M125" s="191"/>
      <c r="N125" s="191"/>
      <c r="O125" s="193"/>
      <c r="P125" s="34">
        <f t="shared" si="5"/>
        <v>0</v>
      </c>
      <c r="Q125" s="278"/>
      <c r="R125" s="254"/>
      <c r="S125" s="255"/>
      <c r="T125" s="259"/>
      <c r="U125" s="260"/>
      <c r="V125" s="261"/>
      <c r="W125" s="243"/>
      <c r="X125" s="247"/>
    </row>
    <row r="126" spans="2:25" ht="12" customHeight="1">
      <c r="B126" s="39"/>
      <c r="C126" s="53"/>
      <c r="D126" s="32"/>
      <c r="E126" s="133" t="s">
        <v>31</v>
      </c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43">
        <f t="shared" si="5"/>
        <v>0</v>
      </c>
      <c r="Q126" s="276">
        <f>+P126+P127+P128+Y126</f>
        <v>0</v>
      </c>
      <c r="R126" s="51"/>
      <c r="S126" s="52"/>
      <c r="T126" s="52"/>
      <c r="U126" s="52"/>
      <c r="V126" s="53"/>
      <c r="W126" s="242"/>
      <c r="X126" s="246"/>
      <c r="Y126">
        <f>SUM(W126:X126)</f>
        <v>0</v>
      </c>
    </row>
    <row r="127" spans="2:24" ht="12" customHeight="1">
      <c r="B127" s="38"/>
      <c r="C127" s="48"/>
      <c r="D127" s="33"/>
      <c r="E127" s="134" t="s">
        <v>32</v>
      </c>
      <c r="F127" s="201"/>
      <c r="G127" s="89"/>
      <c r="H127" s="89"/>
      <c r="I127" s="89"/>
      <c r="J127" s="89"/>
      <c r="K127" s="89"/>
      <c r="L127" s="89"/>
      <c r="M127" s="89"/>
      <c r="N127" s="89"/>
      <c r="O127" s="123"/>
      <c r="P127" s="33">
        <f t="shared" si="5"/>
        <v>0</v>
      </c>
      <c r="Q127" s="277"/>
      <c r="R127" s="252" t="s">
        <v>45</v>
      </c>
      <c r="S127" s="253"/>
      <c r="T127" s="256">
        <f>+Q126/30</f>
        <v>0</v>
      </c>
      <c r="U127" s="257"/>
      <c r="V127" s="258"/>
      <c r="W127" s="275"/>
      <c r="X127" s="268"/>
    </row>
    <row r="128" spans="2:24" ht="12" customHeight="1" thickBot="1">
      <c r="B128" s="41"/>
      <c r="C128" s="49"/>
      <c r="D128" s="34"/>
      <c r="E128" s="135" t="s">
        <v>33</v>
      </c>
      <c r="F128" s="202"/>
      <c r="G128" s="191"/>
      <c r="H128" s="191"/>
      <c r="I128" s="191"/>
      <c r="J128" s="191"/>
      <c r="K128" s="191"/>
      <c r="L128" s="191"/>
      <c r="M128" s="191"/>
      <c r="N128" s="191"/>
      <c r="O128" s="193"/>
      <c r="P128" s="34">
        <f t="shared" si="5"/>
        <v>0</v>
      </c>
      <c r="Q128" s="278"/>
      <c r="R128" s="254"/>
      <c r="S128" s="255"/>
      <c r="T128" s="259"/>
      <c r="U128" s="260"/>
      <c r="V128" s="261"/>
      <c r="W128" s="243"/>
      <c r="X128" s="247"/>
    </row>
    <row r="129" spans="2:25" ht="12" customHeight="1">
      <c r="B129" s="39"/>
      <c r="C129" s="53"/>
      <c r="D129" s="32"/>
      <c r="E129" s="133" t="s">
        <v>31</v>
      </c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43">
        <f t="shared" si="5"/>
        <v>0</v>
      </c>
      <c r="Q129" s="276">
        <f>+P129+P130+P131+Y129</f>
        <v>0</v>
      </c>
      <c r="R129" s="51"/>
      <c r="S129" s="52"/>
      <c r="T129" s="52"/>
      <c r="U129" s="52"/>
      <c r="V129" s="53"/>
      <c r="W129" s="242"/>
      <c r="X129" s="246"/>
      <c r="Y129">
        <f>SUM(W129:X129)</f>
        <v>0</v>
      </c>
    </row>
    <row r="130" spans="2:24" ht="12" customHeight="1">
      <c r="B130" s="38"/>
      <c r="C130" s="48"/>
      <c r="D130" s="33"/>
      <c r="E130" s="134" t="s">
        <v>32</v>
      </c>
      <c r="F130" s="201"/>
      <c r="G130" s="89"/>
      <c r="H130" s="89"/>
      <c r="I130" s="89"/>
      <c r="J130" s="89"/>
      <c r="K130" s="89"/>
      <c r="L130" s="89"/>
      <c r="M130" s="89"/>
      <c r="N130" s="89"/>
      <c r="O130" s="123"/>
      <c r="P130" s="33">
        <f t="shared" si="5"/>
        <v>0</v>
      </c>
      <c r="Q130" s="277"/>
      <c r="R130" s="252" t="s">
        <v>45</v>
      </c>
      <c r="S130" s="253"/>
      <c r="T130" s="256">
        <f>+Q129/30</f>
        <v>0</v>
      </c>
      <c r="U130" s="257"/>
      <c r="V130" s="258"/>
      <c r="W130" s="275"/>
      <c r="X130" s="268"/>
    </row>
    <row r="131" spans="2:24" ht="12" customHeight="1" thickBot="1">
      <c r="B131" s="41"/>
      <c r="C131" s="49"/>
      <c r="D131" s="34"/>
      <c r="E131" s="135" t="s">
        <v>33</v>
      </c>
      <c r="F131" s="202"/>
      <c r="G131" s="191"/>
      <c r="H131" s="191"/>
      <c r="I131" s="191"/>
      <c r="J131" s="191"/>
      <c r="K131" s="191"/>
      <c r="L131" s="191"/>
      <c r="M131" s="191"/>
      <c r="N131" s="191"/>
      <c r="O131" s="193"/>
      <c r="P131" s="34">
        <f t="shared" si="5"/>
        <v>0</v>
      </c>
      <c r="Q131" s="278"/>
      <c r="R131" s="254"/>
      <c r="S131" s="255"/>
      <c r="T131" s="259"/>
      <c r="U131" s="260"/>
      <c r="V131" s="261"/>
      <c r="W131" s="243"/>
      <c r="X131" s="247"/>
    </row>
    <row r="132" spans="2:25" ht="12" customHeight="1">
      <c r="B132" s="39"/>
      <c r="C132" s="53"/>
      <c r="D132" s="32"/>
      <c r="E132" s="133" t="s">
        <v>31</v>
      </c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43">
        <f t="shared" si="5"/>
        <v>0</v>
      </c>
      <c r="Q132" s="276">
        <f>+P132+P133+P134+Y132</f>
        <v>0</v>
      </c>
      <c r="R132" s="51"/>
      <c r="S132" s="52"/>
      <c r="T132" s="52"/>
      <c r="U132" s="52"/>
      <c r="V132" s="53"/>
      <c r="W132" s="242"/>
      <c r="X132" s="246"/>
      <c r="Y132">
        <f>SUM(W132:X132)</f>
        <v>0</v>
      </c>
    </row>
    <row r="133" spans="2:24" ht="12" customHeight="1">
      <c r="B133" s="38"/>
      <c r="C133" s="48"/>
      <c r="D133" s="33"/>
      <c r="E133" s="134" t="s">
        <v>32</v>
      </c>
      <c r="F133" s="201"/>
      <c r="G133" s="89"/>
      <c r="H133" s="89"/>
      <c r="I133" s="89"/>
      <c r="J133" s="89"/>
      <c r="K133" s="89"/>
      <c r="L133" s="89"/>
      <c r="M133" s="89"/>
      <c r="N133" s="89"/>
      <c r="O133" s="123"/>
      <c r="P133" s="33">
        <f t="shared" si="5"/>
        <v>0</v>
      </c>
      <c r="Q133" s="277"/>
      <c r="R133" s="252" t="s">
        <v>45</v>
      </c>
      <c r="S133" s="253"/>
      <c r="T133" s="256">
        <f>+Q132/30</f>
        <v>0</v>
      </c>
      <c r="U133" s="257"/>
      <c r="V133" s="258"/>
      <c r="W133" s="275"/>
      <c r="X133" s="268"/>
    </row>
    <row r="134" spans="2:24" ht="12" customHeight="1" thickBot="1">
      <c r="B134" s="41"/>
      <c r="C134" s="49"/>
      <c r="D134" s="34"/>
      <c r="E134" s="135" t="s">
        <v>33</v>
      </c>
      <c r="F134" s="202"/>
      <c r="G134" s="191"/>
      <c r="H134" s="191"/>
      <c r="I134" s="191"/>
      <c r="J134" s="191"/>
      <c r="K134" s="191"/>
      <c r="L134" s="191"/>
      <c r="M134" s="191"/>
      <c r="N134" s="191"/>
      <c r="O134" s="193"/>
      <c r="P134" s="34">
        <f aca="true" t="shared" si="6" ref="P134:P165">SUM(F134:O134)</f>
        <v>0</v>
      </c>
      <c r="Q134" s="278"/>
      <c r="R134" s="254"/>
      <c r="S134" s="255"/>
      <c r="T134" s="259"/>
      <c r="U134" s="260"/>
      <c r="V134" s="261"/>
      <c r="W134" s="243"/>
      <c r="X134" s="247"/>
    </row>
    <row r="135" spans="2:25" ht="12" customHeight="1">
      <c r="B135" s="39"/>
      <c r="C135" s="53"/>
      <c r="D135" s="32"/>
      <c r="E135" s="133" t="s">
        <v>31</v>
      </c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43">
        <f t="shared" si="6"/>
        <v>0</v>
      </c>
      <c r="Q135" s="276">
        <f>+P135+P136+P137+Y135</f>
        <v>0</v>
      </c>
      <c r="R135" s="51"/>
      <c r="S135" s="52"/>
      <c r="T135" s="52"/>
      <c r="U135" s="52"/>
      <c r="V135" s="53"/>
      <c r="W135" s="242"/>
      <c r="X135" s="246"/>
      <c r="Y135">
        <f>SUM(W135:X135)</f>
        <v>0</v>
      </c>
    </row>
    <row r="136" spans="2:24" ht="12" customHeight="1">
      <c r="B136" s="38"/>
      <c r="C136" s="48"/>
      <c r="D136" s="33"/>
      <c r="E136" s="134" t="s">
        <v>32</v>
      </c>
      <c r="F136" s="201"/>
      <c r="G136" s="89"/>
      <c r="H136" s="89"/>
      <c r="I136" s="89"/>
      <c r="J136" s="89"/>
      <c r="K136" s="89"/>
      <c r="L136" s="89"/>
      <c r="M136" s="89"/>
      <c r="N136" s="89"/>
      <c r="O136" s="123"/>
      <c r="P136" s="33">
        <f t="shared" si="6"/>
        <v>0</v>
      </c>
      <c r="Q136" s="277"/>
      <c r="R136" s="252" t="s">
        <v>45</v>
      </c>
      <c r="S136" s="253"/>
      <c r="T136" s="256">
        <f>+Q135/30</f>
        <v>0</v>
      </c>
      <c r="U136" s="257"/>
      <c r="V136" s="258"/>
      <c r="W136" s="275"/>
      <c r="X136" s="268"/>
    </row>
    <row r="137" spans="2:24" ht="12" customHeight="1" thickBot="1">
      <c r="B137" s="41"/>
      <c r="C137" s="49"/>
      <c r="D137" s="34"/>
      <c r="E137" s="135" t="s">
        <v>33</v>
      </c>
      <c r="F137" s="202"/>
      <c r="G137" s="191"/>
      <c r="H137" s="191"/>
      <c r="I137" s="191"/>
      <c r="J137" s="191"/>
      <c r="K137" s="191"/>
      <c r="L137" s="191"/>
      <c r="M137" s="191"/>
      <c r="N137" s="191"/>
      <c r="O137" s="193"/>
      <c r="P137" s="34">
        <f t="shared" si="6"/>
        <v>0</v>
      </c>
      <c r="Q137" s="278"/>
      <c r="R137" s="254"/>
      <c r="S137" s="255"/>
      <c r="T137" s="259"/>
      <c r="U137" s="260"/>
      <c r="V137" s="261"/>
      <c r="W137" s="243"/>
      <c r="X137" s="247"/>
    </row>
    <row r="138" spans="2:25" ht="12" customHeight="1">
      <c r="B138" s="39"/>
      <c r="C138" s="53"/>
      <c r="D138" s="32"/>
      <c r="E138" s="133" t="s">
        <v>31</v>
      </c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43">
        <f t="shared" si="6"/>
        <v>0</v>
      </c>
      <c r="Q138" s="276">
        <f>+P138+P139+P140+Y138</f>
        <v>0</v>
      </c>
      <c r="R138" s="51"/>
      <c r="S138" s="52"/>
      <c r="T138" s="52"/>
      <c r="U138" s="52"/>
      <c r="V138" s="53"/>
      <c r="W138" s="242"/>
      <c r="X138" s="246"/>
      <c r="Y138">
        <f>SUM(W138:X138)</f>
        <v>0</v>
      </c>
    </row>
    <row r="139" spans="2:24" ht="12" customHeight="1">
      <c r="B139" s="38"/>
      <c r="C139" s="48"/>
      <c r="D139" s="33"/>
      <c r="E139" s="134" t="s">
        <v>32</v>
      </c>
      <c r="F139" s="201"/>
      <c r="G139" s="89"/>
      <c r="H139" s="89"/>
      <c r="I139" s="89"/>
      <c r="J139" s="89"/>
      <c r="K139" s="89"/>
      <c r="L139" s="89"/>
      <c r="M139" s="89"/>
      <c r="N139" s="89"/>
      <c r="O139" s="123"/>
      <c r="P139" s="33">
        <f t="shared" si="6"/>
        <v>0</v>
      </c>
      <c r="Q139" s="277"/>
      <c r="R139" s="252" t="s">
        <v>45</v>
      </c>
      <c r="S139" s="253"/>
      <c r="T139" s="256">
        <f>+Q138/30</f>
        <v>0</v>
      </c>
      <c r="U139" s="257"/>
      <c r="V139" s="258"/>
      <c r="W139" s="275"/>
      <c r="X139" s="268"/>
    </row>
    <row r="140" spans="2:24" ht="12" customHeight="1" thickBot="1">
      <c r="B140" s="41"/>
      <c r="C140" s="49"/>
      <c r="D140" s="34"/>
      <c r="E140" s="135" t="s">
        <v>33</v>
      </c>
      <c r="F140" s="202"/>
      <c r="G140" s="191"/>
      <c r="H140" s="191"/>
      <c r="I140" s="191"/>
      <c r="J140" s="191"/>
      <c r="K140" s="191"/>
      <c r="L140" s="191"/>
      <c r="M140" s="191"/>
      <c r="N140" s="191"/>
      <c r="O140" s="193"/>
      <c r="P140" s="34">
        <f t="shared" si="6"/>
        <v>0</v>
      </c>
      <c r="Q140" s="278"/>
      <c r="R140" s="254"/>
      <c r="S140" s="255"/>
      <c r="T140" s="259"/>
      <c r="U140" s="260"/>
      <c r="V140" s="261"/>
      <c r="W140" s="243"/>
      <c r="X140" s="247"/>
    </row>
    <row r="141" spans="2:25" ht="12" customHeight="1">
      <c r="B141" s="39"/>
      <c r="C141" s="53"/>
      <c r="D141" s="32"/>
      <c r="E141" s="133" t="s">
        <v>31</v>
      </c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43">
        <f t="shared" si="6"/>
        <v>0</v>
      </c>
      <c r="Q141" s="276">
        <f>+P141+P142+P143+Y141</f>
        <v>0</v>
      </c>
      <c r="R141" s="51"/>
      <c r="S141" s="52"/>
      <c r="T141" s="52"/>
      <c r="U141" s="52"/>
      <c r="V141" s="53"/>
      <c r="W141" s="242"/>
      <c r="X141" s="246"/>
      <c r="Y141">
        <f>SUM(W141:X141)</f>
        <v>0</v>
      </c>
    </row>
    <row r="142" spans="2:24" ht="12" customHeight="1">
      <c r="B142" s="38"/>
      <c r="C142" s="48"/>
      <c r="D142" s="33"/>
      <c r="E142" s="134" t="s">
        <v>32</v>
      </c>
      <c r="F142" s="201"/>
      <c r="G142" s="89"/>
      <c r="H142" s="89"/>
      <c r="I142" s="89"/>
      <c r="J142" s="89"/>
      <c r="K142" s="89"/>
      <c r="L142" s="89"/>
      <c r="M142" s="89"/>
      <c r="N142" s="89"/>
      <c r="O142" s="123"/>
      <c r="P142" s="33">
        <f t="shared" si="6"/>
        <v>0</v>
      </c>
      <c r="Q142" s="277"/>
      <c r="R142" s="252" t="s">
        <v>45</v>
      </c>
      <c r="S142" s="253"/>
      <c r="T142" s="256">
        <f>+Q141/30</f>
        <v>0</v>
      </c>
      <c r="U142" s="257"/>
      <c r="V142" s="258"/>
      <c r="W142" s="275"/>
      <c r="X142" s="268"/>
    </row>
    <row r="143" spans="2:24" ht="12" customHeight="1" thickBot="1">
      <c r="B143" s="41"/>
      <c r="C143" s="49"/>
      <c r="D143" s="34"/>
      <c r="E143" s="135" t="s">
        <v>33</v>
      </c>
      <c r="F143" s="202"/>
      <c r="G143" s="191"/>
      <c r="H143" s="191"/>
      <c r="I143" s="191"/>
      <c r="J143" s="191"/>
      <c r="K143" s="191"/>
      <c r="L143" s="191"/>
      <c r="M143" s="191"/>
      <c r="N143" s="191"/>
      <c r="O143" s="193"/>
      <c r="P143" s="34">
        <f t="shared" si="6"/>
        <v>0</v>
      </c>
      <c r="Q143" s="278"/>
      <c r="R143" s="254"/>
      <c r="S143" s="255"/>
      <c r="T143" s="259"/>
      <c r="U143" s="260"/>
      <c r="V143" s="261"/>
      <c r="W143" s="243"/>
      <c r="X143" s="247"/>
    </row>
    <row r="144" spans="2:25" ht="12" customHeight="1">
      <c r="B144" s="39"/>
      <c r="C144" s="53"/>
      <c r="D144" s="32"/>
      <c r="E144" s="133" t="s">
        <v>31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43">
        <f t="shared" si="6"/>
        <v>0</v>
      </c>
      <c r="Q144" s="276">
        <f>+P144+P145+P146+Y144</f>
        <v>0</v>
      </c>
      <c r="R144" s="51"/>
      <c r="S144" s="52"/>
      <c r="T144" s="52"/>
      <c r="U144" s="52"/>
      <c r="V144" s="53"/>
      <c r="W144" s="242"/>
      <c r="X144" s="246"/>
      <c r="Y144">
        <f>SUM(W144:X144)</f>
        <v>0</v>
      </c>
    </row>
    <row r="145" spans="2:24" ht="12" customHeight="1">
      <c r="B145" s="38"/>
      <c r="C145" s="48"/>
      <c r="D145" s="33"/>
      <c r="E145" s="134" t="s">
        <v>32</v>
      </c>
      <c r="F145" s="201"/>
      <c r="G145" s="89"/>
      <c r="H145" s="89"/>
      <c r="I145" s="89"/>
      <c r="J145" s="89"/>
      <c r="K145" s="89"/>
      <c r="L145" s="89"/>
      <c r="M145" s="89"/>
      <c r="N145" s="89"/>
      <c r="O145" s="123"/>
      <c r="P145" s="33">
        <f t="shared" si="6"/>
        <v>0</v>
      </c>
      <c r="Q145" s="277"/>
      <c r="R145" s="252" t="s">
        <v>45</v>
      </c>
      <c r="S145" s="253"/>
      <c r="T145" s="256">
        <f>+Q144/30</f>
        <v>0</v>
      </c>
      <c r="U145" s="257"/>
      <c r="V145" s="258"/>
      <c r="W145" s="275"/>
      <c r="X145" s="268"/>
    </row>
    <row r="146" spans="2:24" ht="12" customHeight="1" thickBot="1">
      <c r="B146" s="41"/>
      <c r="C146" s="49"/>
      <c r="D146" s="34"/>
      <c r="E146" s="135" t="s">
        <v>33</v>
      </c>
      <c r="F146" s="202"/>
      <c r="G146" s="191"/>
      <c r="H146" s="191"/>
      <c r="I146" s="191"/>
      <c r="J146" s="191"/>
      <c r="K146" s="191"/>
      <c r="L146" s="191"/>
      <c r="M146" s="191"/>
      <c r="N146" s="191"/>
      <c r="O146" s="193"/>
      <c r="P146" s="34">
        <f t="shared" si="6"/>
        <v>0</v>
      </c>
      <c r="Q146" s="278"/>
      <c r="R146" s="254"/>
      <c r="S146" s="255"/>
      <c r="T146" s="259"/>
      <c r="U146" s="260"/>
      <c r="V146" s="261"/>
      <c r="W146" s="243"/>
      <c r="X146" s="247"/>
    </row>
    <row r="147" spans="2:25" ht="12" customHeight="1">
      <c r="B147" s="39"/>
      <c r="C147" s="53"/>
      <c r="D147" s="32"/>
      <c r="E147" s="133" t="s">
        <v>31</v>
      </c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43">
        <f t="shared" si="6"/>
        <v>0</v>
      </c>
      <c r="Q147" s="276">
        <f>+P147+P148+P149+Y147</f>
        <v>0</v>
      </c>
      <c r="R147" s="51"/>
      <c r="S147" s="52"/>
      <c r="T147" s="52"/>
      <c r="U147" s="52"/>
      <c r="V147" s="53"/>
      <c r="W147" s="242"/>
      <c r="X147" s="246"/>
      <c r="Y147">
        <f>SUM(W147:X147)</f>
        <v>0</v>
      </c>
    </row>
    <row r="148" spans="2:24" ht="12" customHeight="1">
      <c r="B148" s="38"/>
      <c r="C148" s="48"/>
      <c r="D148" s="33"/>
      <c r="E148" s="134" t="s">
        <v>32</v>
      </c>
      <c r="F148" s="201"/>
      <c r="G148" s="89"/>
      <c r="H148" s="89"/>
      <c r="I148" s="89"/>
      <c r="J148" s="89"/>
      <c r="K148" s="89"/>
      <c r="L148" s="89"/>
      <c r="M148" s="89"/>
      <c r="N148" s="89"/>
      <c r="O148" s="123"/>
      <c r="P148" s="33">
        <f t="shared" si="6"/>
        <v>0</v>
      </c>
      <c r="Q148" s="277"/>
      <c r="R148" s="252" t="s">
        <v>45</v>
      </c>
      <c r="S148" s="253"/>
      <c r="T148" s="256">
        <f>+Q147/30</f>
        <v>0</v>
      </c>
      <c r="U148" s="257"/>
      <c r="V148" s="258"/>
      <c r="W148" s="275"/>
      <c r="X148" s="268"/>
    </row>
    <row r="149" spans="2:24" ht="12" customHeight="1" thickBot="1">
      <c r="B149" s="41"/>
      <c r="C149" s="49"/>
      <c r="D149" s="34"/>
      <c r="E149" s="135" t="s">
        <v>33</v>
      </c>
      <c r="F149" s="202"/>
      <c r="G149" s="191"/>
      <c r="H149" s="191"/>
      <c r="I149" s="191"/>
      <c r="J149" s="191"/>
      <c r="K149" s="191"/>
      <c r="L149" s="191"/>
      <c r="M149" s="191"/>
      <c r="N149" s="191"/>
      <c r="O149" s="193"/>
      <c r="P149" s="34">
        <f t="shared" si="6"/>
        <v>0</v>
      </c>
      <c r="Q149" s="278"/>
      <c r="R149" s="254"/>
      <c r="S149" s="255"/>
      <c r="T149" s="259"/>
      <c r="U149" s="260"/>
      <c r="V149" s="261"/>
      <c r="W149" s="243"/>
      <c r="X149" s="247"/>
    </row>
    <row r="150" spans="2:25" ht="12" customHeight="1">
      <c r="B150" s="39"/>
      <c r="C150" s="53"/>
      <c r="D150" s="32"/>
      <c r="E150" s="133" t="s">
        <v>31</v>
      </c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43">
        <f t="shared" si="6"/>
        <v>0</v>
      </c>
      <c r="Q150" s="276">
        <f>+P150+P151+P152+Y150</f>
        <v>0</v>
      </c>
      <c r="R150" s="51"/>
      <c r="S150" s="52"/>
      <c r="T150" s="52"/>
      <c r="U150" s="52"/>
      <c r="V150" s="53"/>
      <c r="W150" s="242"/>
      <c r="X150" s="246"/>
      <c r="Y150">
        <f>SUM(W150:X150)</f>
        <v>0</v>
      </c>
    </row>
    <row r="151" spans="2:24" ht="12" customHeight="1">
      <c r="B151" s="38"/>
      <c r="C151" s="48"/>
      <c r="D151" s="33"/>
      <c r="E151" s="134" t="s">
        <v>32</v>
      </c>
      <c r="F151" s="201"/>
      <c r="G151" s="89"/>
      <c r="H151" s="89"/>
      <c r="I151" s="89"/>
      <c r="J151" s="89"/>
      <c r="K151" s="89"/>
      <c r="L151" s="89"/>
      <c r="M151" s="89"/>
      <c r="N151" s="89"/>
      <c r="O151" s="123"/>
      <c r="P151" s="33">
        <f t="shared" si="6"/>
        <v>0</v>
      </c>
      <c r="Q151" s="277"/>
      <c r="R151" s="252" t="s">
        <v>45</v>
      </c>
      <c r="S151" s="253"/>
      <c r="T151" s="256">
        <f>+Q150/30</f>
        <v>0</v>
      </c>
      <c r="U151" s="257"/>
      <c r="V151" s="258"/>
      <c r="W151" s="275"/>
      <c r="X151" s="268"/>
    </row>
    <row r="152" spans="2:24" ht="12" customHeight="1" thickBot="1">
      <c r="B152" s="41"/>
      <c r="C152" s="49"/>
      <c r="D152" s="34"/>
      <c r="E152" s="135" t="s">
        <v>33</v>
      </c>
      <c r="F152" s="202"/>
      <c r="G152" s="191"/>
      <c r="H152" s="191"/>
      <c r="I152" s="191"/>
      <c r="J152" s="191"/>
      <c r="K152" s="191"/>
      <c r="L152" s="191"/>
      <c r="M152" s="191"/>
      <c r="N152" s="191"/>
      <c r="O152" s="193"/>
      <c r="P152" s="34">
        <f t="shared" si="6"/>
        <v>0</v>
      </c>
      <c r="Q152" s="278"/>
      <c r="R152" s="254"/>
      <c r="S152" s="255"/>
      <c r="T152" s="259"/>
      <c r="U152" s="260"/>
      <c r="V152" s="261"/>
      <c r="W152" s="243"/>
      <c r="X152" s="247"/>
    </row>
    <row r="153" spans="2:25" ht="12" customHeight="1">
      <c r="B153" s="39"/>
      <c r="C153" s="53"/>
      <c r="D153" s="32"/>
      <c r="E153" s="133" t="s">
        <v>31</v>
      </c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43">
        <f t="shared" si="6"/>
        <v>0</v>
      </c>
      <c r="Q153" s="276">
        <f>+P153+P154+P155+Y153</f>
        <v>0</v>
      </c>
      <c r="R153" s="51"/>
      <c r="S153" s="52"/>
      <c r="T153" s="52"/>
      <c r="U153" s="52"/>
      <c r="V153" s="53"/>
      <c r="W153" s="242"/>
      <c r="X153" s="246"/>
      <c r="Y153">
        <f>SUM(W153:X153)</f>
        <v>0</v>
      </c>
    </row>
    <row r="154" spans="2:24" ht="12" customHeight="1">
      <c r="B154" s="38"/>
      <c r="C154" s="48"/>
      <c r="D154" s="33"/>
      <c r="E154" s="134" t="s">
        <v>32</v>
      </c>
      <c r="F154" s="201"/>
      <c r="G154" s="89"/>
      <c r="H154" s="89"/>
      <c r="I154" s="89"/>
      <c r="J154" s="89"/>
      <c r="K154" s="89"/>
      <c r="L154" s="89"/>
      <c r="M154" s="89"/>
      <c r="N154" s="89"/>
      <c r="O154" s="123"/>
      <c r="P154" s="33">
        <f t="shared" si="6"/>
        <v>0</v>
      </c>
      <c r="Q154" s="277"/>
      <c r="R154" s="252" t="s">
        <v>45</v>
      </c>
      <c r="S154" s="253"/>
      <c r="T154" s="256">
        <f>+Q153/30</f>
        <v>0</v>
      </c>
      <c r="U154" s="257"/>
      <c r="V154" s="258"/>
      <c r="W154" s="275"/>
      <c r="X154" s="268"/>
    </row>
    <row r="155" spans="2:24" ht="12" customHeight="1" thickBot="1">
      <c r="B155" s="41"/>
      <c r="C155" s="49"/>
      <c r="D155" s="34"/>
      <c r="E155" s="135" t="s">
        <v>33</v>
      </c>
      <c r="F155" s="202"/>
      <c r="G155" s="191"/>
      <c r="H155" s="191"/>
      <c r="I155" s="191"/>
      <c r="J155" s="191"/>
      <c r="K155" s="191"/>
      <c r="L155" s="191"/>
      <c r="M155" s="191"/>
      <c r="N155" s="191"/>
      <c r="O155" s="193"/>
      <c r="P155" s="34">
        <f t="shared" si="6"/>
        <v>0</v>
      </c>
      <c r="Q155" s="278"/>
      <c r="R155" s="254"/>
      <c r="S155" s="255"/>
      <c r="T155" s="259"/>
      <c r="U155" s="260"/>
      <c r="V155" s="261"/>
      <c r="W155" s="243"/>
      <c r="X155" s="247"/>
    </row>
    <row r="156" spans="2:25" ht="12" customHeight="1">
      <c r="B156" s="39"/>
      <c r="C156" s="53"/>
      <c r="D156" s="32"/>
      <c r="E156" s="133" t="s">
        <v>31</v>
      </c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43">
        <f t="shared" si="6"/>
        <v>0</v>
      </c>
      <c r="Q156" s="276">
        <f>+P156+P157+P158+Y156</f>
        <v>0</v>
      </c>
      <c r="R156" s="51"/>
      <c r="S156" s="52"/>
      <c r="T156" s="52"/>
      <c r="U156" s="52"/>
      <c r="V156" s="53"/>
      <c r="W156" s="242"/>
      <c r="X156" s="246"/>
      <c r="Y156">
        <f>SUM(W156:X156)</f>
        <v>0</v>
      </c>
    </row>
    <row r="157" spans="2:24" ht="12" customHeight="1">
      <c r="B157" s="38"/>
      <c r="C157" s="48"/>
      <c r="D157" s="33"/>
      <c r="E157" s="134" t="s">
        <v>32</v>
      </c>
      <c r="F157" s="201"/>
      <c r="G157" s="89"/>
      <c r="H157" s="89"/>
      <c r="I157" s="89"/>
      <c r="J157" s="89"/>
      <c r="K157" s="89"/>
      <c r="L157" s="89"/>
      <c r="M157" s="89"/>
      <c r="N157" s="89"/>
      <c r="O157" s="123"/>
      <c r="P157" s="33">
        <f t="shared" si="6"/>
        <v>0</v>
      </c>
      <c r="Q157" s="277"/>
      <c r="R157" s="252" t="s">
        <v>45</v>
      </c>
      <c r="S157" s="253"/>
      <c r="T157" s="256">
        <f>+Q156/30</f>
        <v>0</v>
      </c>
      <c r="U157" s="257"/>
      <c r="V157" s="258"/>
      <c r="W157" s="275"/>
      <c r="X157" s="268"/>
    </row>
    <row r="158" spans="2:24" ht="12" customHeight="1" thickBot="1">
      <c r="B158" s="41"/>
      <c r="C158" s="49"/>
      <c r="D158" s="34"/>
      <c r="E158" s="135" t="s">
        <v>33</v>
      </c>
      <c r="F158" s="202"/>
      <c r="G158" s="191"/>
      <c r="H158" s="191"/>
      <c r="I158" s="191"/>
      <c r="J158" s="191"/>
      <c r="K158" s="191"/>
      <c r="L158" s="191"/>
      <c r="M158" s="191"/>
      <c r="N158" s="191"/>
      <c r="O158" s="193"/>
      <c r="P158" s="34">
        <f t="shared" si="6"/>
        <v>0</v>
      </c>
      <c r="Q158" s="278"/>
      <c r="R158" s="254"/>
      <c r="S158" s="255"/>
      <c r="T158" s="259"/>
      <c r="U158" s="260"/>
      <c r="V158" s="261"/>
      <c r="W158" s="243"/>
      <c r="X158" s="247"/>
    </row>
    <row r="159" spans="2:25" ht="12" customHeight="1">
      <c r="B159" s="39"/>
      <c r="C159" s="53"/>
      <c r="D159" s="32"/>
      <c r="E159" s="133" t="s">
        <v>31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43">
        <f t="shared" si="6"/>
        <v>0</v>
      </c>
      <c r="Q159" s="276">
        <f>+P159+P160+P161+Y159</f>
        <v>0</v>
      </c>
      <c r="R159" s="51"/>
      <c r="S159" s="52"/>
      <c r="T159" s="52"/>
      <c r="U159" s="52"/>
      <c r="V159" s="53"/>
      <c r="W159" s="242"/>
      <c r="X159" s="246"/>
      <c r="Y159">
        <f>SUM(W159:X159)</f>
        <v>0</v>
      </c>
    </row>
    <row r="160" spans="2:24" ht="12" customHeight="1">
      <c r="B160" s="38"/>
      <c r="C160" s="48"/>
      <c r="D160" s="33"/>
      <c r="E160" s="134" t="s">
        <v>32</v>
      </c>
      <c r="F160" s="201"/>
      <c r="G160" s="89"/>
      <c r="H160" s="89"/>
      <c r="I160" s="89"/>
      <c r="J160" s="89"/>
      <c r="K160" s="89"/>
      <c r="L160" s="89"/>
      <c r="M160" s="89"/>
      <c r="N160" s="89"/>
      <c r="O160" s="123"/>
      <c r="P160" s="33">
        <f t="shared" si="6"/>
        <v>0</v>
      </c>
      <c r="Q160" s="277"/>
      <c r="R160" s="252" t="s">
        <v>45</v>
      </c>
      <c r="S160" s="253"/>
      <c r="T160" s="256">
        <f>+Q159/30</f>
        <v>0</v>
      </c>
      <c r="U160" s="257"/>
      <c r="V160" s="258"/>
      <c r="W160" s="275"/>
      <c r="X160" s="268"/>
    </row>
    <row r="161" spans="2:24" ht="12" customHeight="1" thickBot="1">
      <c r="B161" s="41"/>
      <c r="C161" s="49"/>
      <c r="D161" s="34"/>
      <c r="E161" s="135" t="s">
        <v>33</v>
      </c>
      <c r="F161" s="202"/>
      <c r="G161" s="191"/>
      <c r="H161" s="191"/>
      <c r="I161" s="191"/>
      <c r="J161" s="191"/>
      <c r="K161" s="191"/>
      <c r="L161" s="191"/>
      <c r="M161" s="191"/>
      <c r="N161" s="191"/>
      <c r="O161" s="193"/>
      <c r="P161" s="34">
        <f t="shared" si="6"/>
        <v>0</v>
      </c>
      <c r="Q161" s="278"/>
      <c r="R161" s="254"/>
      <c r="S161" s="255"/>
      <c r="T161" s="259"/>
      <c r="U161" s="260"/>
      <c r="V161" s="261"/>
      <c r="W161" s="243"/>
      <c r="X161" s="247"/>
    </row>
    <row r="162" spans="2:25" ht="12" customHeight="1">
      <c r="B162" s="39"/>
      <c r="C162" s="53"/>
      <c r="D162" s="32"/>
      <c r="E162" s="133" t="s">
        <v>31</v>
      </c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43">
        <f t="shared" si="6"/>
        <v>0</v>
      </c>
      <c r="Q162" s="276">
        <f>+P162+P163+P164+Y162</f>
        <v>0</v>
      </c>
      <c r="R162" s="51"/>
      <c r="S162" s="52"/>
      <c r="T162" s="52"/>
      <c r="U162" s="52"/>
      <c r="V162" s="53"/>
      <c r="W162" s="242"/>
      <c r="X162" s="246"/>
      <c r="Y162">
        <f>SUM(W162:X162)</f>
        <v>0</v>
      </c>
    </row>
    <row r="163" spans="2:24" ht="12" customHeight="1">
      <c r="B163" s="38"/>
      <c r="C163" s="48"/>
      <c r="D163" s="33"/>
      <c r="E163" s="134" t="s">
        <v>32</v>
      </c>
      <c r="F163" s="201"/>
      <c r="G163" s="89"/>
      <c r="H163" s="89"/>
      <c r="I163" s="89"/>
      <c r="J163" s="89"/>
      <c r="K163" s="89"/>
      <c r="L163" s="89"/>
      <c r="M163" s="89"/>
      <c r="N163" s="89"/>
      <c r="O163" s="123"/>
      <c r="P163" s="33">
        <f t="shared" si="6"/>
        <v>0</v>
      </c>
      <c r="Q163" s="277"/>
      <c r="R163" s="252" t="s">
        <v>45</v>
      </c>
      <c r="S163" s="253"/>
      <c r="T163" s="256">
        <f>+Q162/30</f>
        <v>0</v>
      </c>
      <c r="U163" s="257"/>
      <c r="V163" s="258"/>
      <c r="W163" s="275"/>
      <c r="X163" s="268"/>
    </row>
    <row r="164" spans="2:24" ht="12" customHeight="1" thickBot="1">
      <c r="B164" s="41"/>
      <c r="C164" s="49"/>
      <c r="D164" s="34"/>
      <c r="E164" s="135" t="s">
        <v>33</v>
      </c>
      <c r="F164" s="202"/>
      <c r="G164" s="191"/>
      <c r="H164" s="191"/>
      <c r="I164" s="191"/>
      <c r="J164" s="191"/>
      <c r="K164" s="191"/>
      <c r="L164" s="191"/>
      <c r="M164" s="191"/>
      <c r="N164" s="191"/>
      <c r="O164" s="193"/>
      <c r="P164" s="34">
        <f t="shared" si="6"/>
        <v>0</v>
      </c>
      <c r="Q164" s="278"/>
      <c r="R164" s="254"/>
      <c r="S164" s="255"/>
      <c r="T164" s="259"/>
      <c r="U164" s="260"/>
      <c r="V164" s="261"/>
      <c r="W164" s="243"/>
      <c r="X164" s="247"/>
    </row>
    <row r="165" spans="2:25" ht="12" customHeight="1">
      <c r="B165" s="39"/>
      <c r="C165" s="53"/>
      <c r="D165" s="32"/>
      <c r="E165" s="133" t="s">
        <v>31</v>
      </c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43">
        <f t="shared" si="6"/>
        <v>0</v>
      </c>
      <c r="Q165" s="276">
        <f>+P165+P166+P167+Y165</f>
        <v>0</v>
      </c>
      <c r="R165" s="51"/>
      <c r="S165" s="52"/>
      <c r="T165" s="52"/>
      <c r="U165" s="52"/>
      <c r="V165" s="53"/>
      <c r="W165" s="242"/>
      <c r="X165" s="246"/>
      <c r="Y165">
        <f>SUM(W165:X165)</f>
        <v>0</v>
      </c>
    </row>
    <row r="166" spans="2:24" ht="12" customHeight="1">
      <c r="B166" s="38"/>
      <c r="C166" s="48"/>
      <c r="D166" s="33"/>
      <c r="E166" s="134" t="s">
        <v>32</v>
      </c>
      <c r="F166" s="201"/>
      <c r="G166" s="89"/>
      <c r="H166" s="89"/>
      <c r="I166" s="89"/>
      <c r="J166" s="89"/>
      <c r="K166" s="89"/>
      <c r="L166" s="89"/>
      <c r="M166" s="89"/>
      <c r="N166" s="89"/>
      <c r="O166" s="123"/>
      <c r="P166" s="33">
        <f>SUM(F166:O166)</f>
        <v>0</v>
      </c>
      <c r="Q166" s="277"/>
      <c r="R166" s="252" t="s">
        <v>45</v>
      </c>
      <c r="S166" s="253"/>
      <c r="T166" s="256">
        <f>+Q165/30</f>
        <v>0</v>
      </c>
      <c r="U166" s="257"/>
      <c r="V166" s="258"/>
      <c r="W166" s="275"/>
      <c r="X166" s="268"/>
    </row>
    <row r="167" spans="2:24" ht="12" customHeight="1" thickBot="1">
      <c r="B167" s="41"/>
      <c r="C167" s="49"/>
      <c r="D167" s="34"/>
      <c r="E167" s="135" t="s">
        <v>33</v>
      </c>
      <c r="F167" s="202"/>
      <c r="G167" s="191"/>
      <c r="H167" s="191"/>
      <c r="I167" s="191"/>
      <c r="J167" s="191"/>
      <c r="K167" s="191"/>
      <c r="L167" s="191"/>
      <c r="M167" s="191"/>
      <c r="N167" s="191"/>
      <c r="O167" s="193"/>
      <c r="P167" s="34">
        <f>SUM(F167:O167)</f>
        <v>0</v>
      </c>
      <c r="Q167" s="278"/>
      <c r="R167" s="254"/>
      <c r="S167" s="255"/>
      <c r="T167" s="259"/>
      <c r="U167" s="260"/>
      <c r="V167" s="261"/>
      <c r="W167" s="243"/>
      <c r="X167" s="247"/>
    </row>
  </sheetData>
  <sheetProtection/>
  <mergeCells count="283">
    <mergeCell ref="L4:L5"/>
    <mergeCell ref="R166:S167"/>
    <mergeCell ref="T166:V167"/>
    <mergeCell ref="D1:L1"/>
    <mergeCell ref="D3:E3"/>
    <mergeCell ref="F4:F5"/>
    <mergeCell ref="G4:G5"/>
    <mergeCell ref="H4:H5"/>
    <mergeCell ref="I4:I5"/>
    <mergeCell ref="J4:J5"/>
    <mergeCell ref="K4:K5"/>
    <mergeCell ref="R160:S161"/>
    <mergeCell ref="T160:V161"/>
    <mergeCell ref="R163:S164"/>
    <mergeCell ref="T163:V164"/>
    <mergeCell ref="R154:S155"/>
    <mergeCell ref="T154:V155"/>
    <mergeCell ref="R157:S158"/>
    <mergeCell ref="T157:V158"/>
    <mergeCell ref="R148:S149"/>
    <mergeCell ref="T148:V149"/>
    <mergeCell ref="R151:S152"/>
    <mergeCell ref="T151:V152"/>
    <mergeCell ref="R142:S143"/>
    <mergeCell ref="T142:V143"/>
    <mergeCell ref="R145:S146"/>
    <mergeCell ref="T145:V146"/>
    <mergeCell ref="R136:S137"/>
    <mergeCell ref="T136:V137"/>
    <mergeCell ref="R139:S140"/>
    <mergeCell ref="T139:V140"/>
    <mergeCell ref="R130:S131"/>
    <mergeCell ref="T130:V131"/>
    <mergeCell ref="R133:S134"/>
    <mergeCell ref="T133:V134"/>
    <mergeCell ref="R124:S125"/>
    <mergeCell ref="T124:V125"/>
    <mergeCell ref="R127:S128"/>
    <mergeCell ref="T127:V128"/>
    <mergeCell ref="R118:S119"/>
    <mergeCell ref="T118:V119"/>
    <mergeCell ref="R121:S122"/>
    <mergeCell ref="T121:V122"/>
    <mergeCell ref="R112:S113"/>
    <mergeCell ref="T112:V113"/>
    <mergeCell ref="R115:S116"/>
    <mergeCell ref="T115:V116"/>
    <mergeCell ref="R106:S107"/>
    <mergeCell ref="T106:V107"/>
    <mergeCell ref="R109:S110"/>
    <mergeCell ref="T109:V110"/>
    <mergeCell ref="R100:S101"/>
    <mergeCell ref="T100:V101"/>
    <mergeCell ref="R103:S104"/>
    <mergeCell ref="T103:V104"/>
    <mergeCell ref="R94:S95"/>
    <mergeCell ref="T94:V95"/>
    <mergeCell ref="R97:S98"/>
    <mergeCell ref="T97:V98"/>
    <mergeCell ref="R88:S89"/>
    <mergeCell ref="T88:V89"/>
    <mergeCell ref="R91:S92"/>
    <mergeCell ref="T91:V92"/>
    <mergeCell ref="R82:S83"/>
    <mergeCell ref="T82:V83"/>
    <mergeCell ref="R85:S86"/>
    <mergeCell ref="T85:V86"/>
    <mergeCell ref="R76:S77"/>
    <mergeCell ref="T76:V77"/>
    <mergeCell ref="R79:S80"/>
    <mergeCell ref="T79:V80"/>
    <mergeCell ref="R70:S71"/>
    <mergeCell ref="T70:V71"/>
    <mergeCell ref="R73:S74"/>
    <mergeCell ref="T73:V74"/>
    <mergeCell ref="R64:S65"/>
    <mergeCell ref="T64:V65"/>
    <mergeCell ref="R67:S68"/>
    <mergeCell ref="T67:V68"/>
    <mergeCell ref="R58:S59"/>
    <mergeCell ref="T58:V59"/>
    <mergeCell ref="R61:S62"/>
    <mergeCell ref="T61:V62"/>
    <mergeCell ref="R52:S53"/>
    <mergeCell ref="T52:V53"/>
    <mergeCell ref="R55:S56"/>
    <mergeCell ref="T55:V56"/>
    <mergeCell ref="R43:S44"/>
    <mergeCell ref="T43:V44"/>
    <mergeCell ref="R49:S50"/>
    <mergeCell ref="T49:V50"/>
    <mergeCell ref="R46:S47"/>
    <mergeCell ref="T46:V47"/>
    <mergeCell ref="R37:S38"/>
    <mergeCell ref="T37:V38"/>
    <mergeCell ref="R40:S41"/>
    <mergeCell ref="T40:V41"/>
    <mergeCell ref="R31:S32"/>
    <mergeCell ref="T31:V32"/>
    <mergeCell ref="R34:S35"/>
    <mergeCell ref="T34:V35"/>
    <mergeCell ref="R28:S29"/>
    <mergeCell ref="T28:V29"/>
    <mergeCell ref="T19:V20"/>
    <mergeCell ref="R22:S23"/>
    <mergeCell ref="T22:V23"/>
    <mergeCell ref="R25:S26"/>
    <mergeCell ref="T25:V26"/>
    <mergeCell ref="X165:X167"/>
    <mergeCell ref="R7:S8"/>
    <mergeCell ref="T7:V8"/>
    <mergeCell ref="R10:S11"/>
    <mergeCell ref="T10:V11"/>
    <mergeCell ref="R13:S14"/>
    <mergeCell ref="T13:V14"/>
    <mergeCell ref="R16:S17"/>
    <mergeCell ref="T16:V17"/>
    <mergeCell ref="R19:S20"/>
    <mergeCell ref="X153:X155"/>
    <mergeCell ref="X156:X158"/>
    <mergeCell ref="X159:X161"/>
    <mergeCell ref="X162:X164"/>
    <mergeCell ref="X141:X143"/>
    <mergeCell ref="X144:X146"/>
    <mergeCell ref="X147:X149"/>
    <mergeCell ref="X150:X152"/>
    <mergeCell ref="X129:X131"/>
    <mergeCell ref="X132:X134"/>
    <mergeCell ref="X135:X137"/>
    <mergeCell ref="X138:X140"/>
    <mergeCell ref="X117:X119"/>
    <mergeCell ref="X120:X122"/>
    <mergeCell ref="X123:X125"/>
    <mergeCell ref="X126:X128"/>
    <mergeCell ref="X105:X107"/>
    <mergeCell ref="X108:X110"/>
    <mergeCell ref="X111:X113"/>
    <mergeCell ref="X114:X116"/>
    <mergeCell ref="X93:X95"/>
    <mergeCell ref="X96:X98"/>
    <mergeCell ref="X99:X101"/>
    <mergeCell ref="X102:X104"/>
    <mergeCell ref="X84:X86"/>
    <mergeCell ref="X87:X89"/>
    <mergeCell ref="X90:X92"/>
    <mergeCell ref="X69:X71"/>
    <mergeCell ref="X72:X74"/>
    <mergeCell ref="X75:X77"/>
    <mergeCell ref="X78:X80"/>
    <mergeCell ref="X66:X68"/>
    <mergeCell ref="X42:X44"/>
    <mergeCell ref="X48:X50"/>
    <mergeCell ref="X51:X53"/>
    <mergeCell ref="X54:X56"/>
    <mergeCell ref="X81:X83"/>
    <mergeCell ref="X45:X47"/>
    <mergeCell ref="X39:X41"/>
    <mergeCell ref="W162:W164"/>
    <mergeCell ref="W165:W167"/>
    <mergeCell ref="W126:W128"/>
    <mergeCell ref="W129:W131"/>
    <mergeCell ref="W132:W134"/>
    <mergeCell ref="W135:W137"/>
    <mergeCell ref="X57:X59"/>
    <mergeCell ref="X60:X62"/>
    <mergeCell ref="X63:X65"/>
    <mergeCell ref="X18:X20"/>
    <mergeCell ref="X21:X23"/>
    <mergeCell ref="X24:X26"/>
    <mergeCell ref="X30:X32"/>
    <mergeCell ref="X33:X35"/>
    <mergeCell ref="X36:X38"/>
    <mergeCell ref="X27:X29"/>
    <mergeCell ref="W150:W152"/>
    <mergeCell ref="W153:W155"/>
    <mergeCell ref="W156:W158"/>
    <mergeCell ref="W159:W161"/>
    <mergeCell ref="W138:W140"/>
    <mergeCell ref="W141:W143"/>
    <mergeCell ref="W144:W146"/>
    <mergeCell ref="W147:W149"/>
    <mergeCell ref="W114:W116"/>
    <mergeCell ref="W117:W119"/>
    <mergeCell ref="W120:W122"/>
    <mergeCell ref="W123:W125"/>
    <mergeCell ref="W102:W104"/>
    <mergeCell ref="W105:W107"/>
    <mergeCell ref="W108:W110"/>
    <mergeCell ref="W111:W113"/>
    <mergeCell ref="W90:W92"/>
    <mergeCell ref="W93:W95"/>
    <mergeCell ref="W96:W98"/>
    <mergeCell ref="W99:W101"/>
    <mergeCell ref="W78:W80"/>
    <mergeCell ref="W81:W83"/>
    <mergeCell ref="W84:W86"/>
    <mergeCell ref="W87:W89"/>
    <mergeCell ref="W66:W68"/>
    <mergeCell ref="W69:W71"/>
    <mergeCell ref="W72:W74"/>
    <mergeCell ref="W75:W77"/>
    <mergeCell ref="W54:W56"/>
    <mergeCell ref="W57:W59"/>
    <mergeCell ref="W60:W62"/>
    <mergeCell ref="W63:W65"/>
    <mergeCell ref="W39:W41"/>
    <mergeCell ref="W42:W44"/>
    <mergeCell ref="W48:W50"/>
    <mergeCell ref="W51:W53"/>
    <mergeCell ref="W30:W32"/>
    <mergeCell ref="W33:W35"/>
    <mergeCell ref="W36:W38"/>
    <mergeCell ref="W45:W47"/>
    <mergeCell ref="W18:W20"/>
    <mergeCell ref="W21:W23"/>
    <mergeCell ref="W24:W26"/>
    <mergeCell ref="W27:W29"/>
    <mergeCell ref="Q159:Q161"/>
    <mergeCell ref="Q162:Q164"/>
    <mergeCell ref="Q123:Q125"/>
    <mergeCell ref="Q126:Q128"/>
    <mergeCell ref="Q129:Q131"/>
    <mergeCell ref="Q132:Q134"/>
    <mergeCell ref="Q165:Q167"/>
    <mergeCell ref="Q84:Q86"/>
    <mergeCell ref="Q147:Q149"/>
    <mergeCell ref="Q150:Q152"/>
    <mergeCell ref="Q153:Q155"/>
    <mergeCell ref="Q156:Q158"/>
    <mergeCell ref="Q135:Q137"/>
    <mergeCell ref="Q138:Q140"/>
    <mergeCell ref="Q141:Q143"/>
    <mergeCell ref="Q144:Q146"/>
    <mergeCell ref="Q111:Q113"/>
    <mergeCell ref="Q114:Q116"/>
    <mergeCell ref="Q117:Q119"/>
    <mergeCell ref="Q120:Q122"/>
    <mergeCell ref="Q99:Q101"/>
    <mergeCell ref="Q102:Q104"/>
    <mergeCell ref="Q105:Q107"/>
    <mergeCell ref="Q108:Q110"/>
    <mergeCell ref="Q87:Q89"/>
    <mergeCell ref="Q90:Q92"/>
    <mergeCell ref="Q93:Q95"/>
    <mergeCell ref="Q96:Q98"/>
    <mergeCell ref="Q57:Q59"/>
    <mergeCell ref="Q60:Q62"/>
    <mergeCell ref="Q78:Q80"/>
    <mergeCell ref="Q81:Q83"/>
    <mergeCell ref="Q66:Q68"/>
    <mergeCell ref="Q69:Q71"/>
    <mergeCell ref="Q72:Q74"/>
    <mergeCell ref="Q75:Q77"/>
    <mergeCell ref="Q30:Q32"/>
    <mergeCell ref="Q33:Q35"/>
    <mergeCell ref="Q63:Q65"/>
    <mergeCell ref="Q39:Q41"/>
    <mergeCell ref="Q42:Q44"/>
    <mergeCell ref="Q48:Q50"/>
    <mergeCell ref="Q51:Q53"/>
    <mergeCell ref="Q54:Q56"/>
    <mergeCell ref="Q36:Q38"/>
    <mergeCell ref="Q18:Q20"/>
    <mergeCell ref="Q21:Q23"/>
    <mergeCell ref="Q24:Q26"/>
    <mergeCell ref="Q27:Q29"/>
    <mergeCell ref="Q45:Q47"/>
    <mergeCell ref="P3:X3"/>
    <mergeCell ref="Q15:Q17"/>
    <mergeCell ref="W6:W8"/>
    <mergeCell ref="X6:X8"/>
    <mergeCell ref="W9:W11"/>
    <mergeCell ref="W12:W14"/>
    <mergeCell ref="W15:W17"/>
    <mergeCell ref="X9:X11"/>
    <mergeCell ref="X12:X14"/>
    <mergeCell ref="X15:X17"/>
    <mergeCell ref="M4:M5"/>
    <mergeCell ref="N4:N5"/>
    <mergeCell ref="O4:O5"/>
    <mergeCell ref="Q6:Q8"/>
    <mergeCell ref="Q9:Q11"/>
    <mergeCell ref="Q12:Q14"/>
  </mergeCells>
  <printOptions/>
  <pageMargins left="0.1968503937007874" right="0.27" top="0.1968503937007874" bottom="0.17" header="0.1968503937007874" footer="0.17"/>
  <pageSetup horizontalDpi="360" verticalDpi="360" orientation="portrait" paperSize="9" scale="71" r:id="rId2"/>
  <headerFooter alignWithMargins="0">
    <oddFooter>&amp;L&amp;"Arial,Grassetto"&amp;20 6&amp;C&amp;"Rockwell,Grassetto"&amp;8Classifiche by by NET.line Srl * 3T.Top Trial Team- Piacenza</oddFooter>
  </headerFooter>
  <rowBreaks count="1" manualBreakCount="1">
    <brk id="86" min="1" max="2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2"/>
  <dimension ref="A1:AX167"/>
  <sheetViews>
    <sheetView zoomScale="75" zoomScaleNormal="75" zoomScalePageLayoutView="0" workbookViewId="0" topLeftCell="A1">
      <selection activeCell="AB2" sqref="AB2"/>
    </sheetView>
  </sheetViews>
  <sheetFormatPr defaultColWidth="9.140625" defaultRowHeight="12.75"/>
  <cols>
    <col min="2" max="2" width="5.00390625" style="2" customWidth="1"/>
    <col min="3" max="3" width="5.57421875" style="2" customWidth="1"/>
    <col min="4" max="4" width="24.7109375" style="2" customWidth="1"/>
    <col min="5" max="5" width="4.7109375" style="136" customWidth="1"/>
    <col min="6" max="15" width="5.421875" style="2" customWidth="1"/>
    <col min="16" max="16" width="6.7109375" style="2" customWidth="1"/>
    <col min="17" max="17" width="6.7109375" style="0" customWidth="1"/>
    <col min="18" max="22" width="4.7109375" style="0" customWidth="1"/>
    <col min="23" max="24" width="4.7109375" style="2" customWidth="1"/>
    <col min="26" max="49" width="8.7109375" style="0" customWidth="1"/>
  </cols>
  <sheetData>
    <row r="1" spans="3:24" ht="31.5">
      <c r="C1" s="16"/>
      <c r="D1" s="262" t="str">
        <f>+Dati!B1</f>
        <v>CIT</v>
      </c>
      <c r="E1" s="263"/>
      <c r="F1" s="263"/>
      <c r="G1" s="263"/>
      <c r="H1" s="263"/>
      <c r="I1" s="263"/>
      <c r="J1" s="263"/>
      <c r="K1" s="263"/>
      <c r="L1" s="263"/>
      <c r="N1" s="15"/>
      <c r="O1" s="15"/>
      <c r="P1" s="15"/>
      <c r="U1" s="23"/>
      <c r="X1" s="23" t="str">
        <f>+Dati!B3</f>
        <v>2-SAN MARINO</v>
      </c>
    </row>
    <row r="2" spans="3:30" ht="46.5" customHeight="1" thickBot="1">
      <c r="C2" s="16"/>
      <c r="D2" s="62" t="s">
        <v>29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R2" s="23" t="s">
        <v>61</v>
      </c>
      <c r="S2" s="29"/>
      <c r="T2" s="29"/>
      <c r="U2" s="30"/>
      <c r="W2" s="28"/>
      <c r="X2" s="30">
        <f>+Dati!B5</f>
      </c>
      <c r="AA2" t="s">
        <v>46</v>
      </c>
      <c r="AB2" s="90">
        <v>28</v>
      </c>
      <c r="AD2">
        <f>+AB2*3</f>
        <v>84</v>
      </c>
    </row>
    <row r="3" spans="4:36" ht="35.25" customHeight="1" thickBot="1" thickTop="1">
      <c r="D3" s="264" t="s">
        <v>52</v>
      </c>
      <c r="E3" s="265"/>
      <c r="F3" s="146">
        <f aca="true" t="shared" si="0" ref="F3:O3">+AA4</f>
        <v>1.4523809523809523</v>
      </c>
      <c r="G3" s="146">
        <f t="shared" si="0"/>
        <v>3.5238095238095237</v>
      </c>
      <c r="H3" s="146">
        <f t="shared" si="0"/>
        <v>2.4047619047619047</v>
      </c>
      <c r="I3" s="146">
        <f t="shared" si="0"/>
        <v>2.238095238095238</v>
      </c>
      <c r="J3" s="146">
        <f t="shared" si="0"/>
        <v>0.8095238095238095</v>
      </c>
      <c r="K3" s="146">
        <f t="shared" si="0"/>
        <v>2.3214285714285716</v>
      </c>
      <c r="L3" s="146">
        <f t="shared" si="0"/>
        <v>3.488095238095238</v>
      </c>
      <c r="M3" s="146">
        <f t="shared" si="0"/>
        <v>3.0833333333333335</v>
      </c>
      <c r="N3" s="146">
        <f t="shared" si="0"/>
        <v>1.7261904761904763</v>
      </c>
      <c r="O3" s="150">
        <f t="shared" si="0"/>
        <v>2.4761904761904763</v>
      </c>
      <c r="P3" s="279" t="s">
        <v>131</v>
      </c>
      <c r="Q3" s="280"/>
      <c r="R3" s="280"/>
      <c r="S3" s="280"/>
      <c r="T3" s="280"/>
      <c r="U3" s="280"/>
      <c r="V3" s="280"/>
      <c r="W3" s="280"/>
      <c r="X3" s="281"/>
      <c r="AA3">
        <f aca="true" t="shared" si="1" ref="AA3:AJ3">SUM(F6:F187)</f>
        <v>122</v>
      </c>
      <c r="AB3">
        <f t="shared" si="1"/>
        <v>296</v>
      </c>
      <c r="AC3">
        <f t="shared" si="1"/>
        <v>202</v>
      </c>
      <c r="AD3">
        <f t="shared" si="1"/>
        <v>188</v>
      </c>
      <c r="AE3">
        <f t="shared" si="1"/>
        <v>68</v>
      </c>
      <c r="AF3">
        <f t="shared" si="1"/>
        <v>195</v>
      </c>
      <c r="AG3">
        <f t="shared" si="1"/>
        <v>293</v>
      </c>
      <c r="AH3">
        <f t="shared" si="1"/>
        <v>259</v>
      </c>
      <c r="AI3">
        <f t="shared" si="1"/>
        <v>145</v>
      </c>
      <c r="AJ3">
        <f t="shared" si="1"/>
        <v>208</v>
      </c>
    </row>
    <row r="4" spans="2:36" s="3" customFormat="1" ht="14.25" thickBot="1" thickTop="1">
      <c r="B4" s="4"/>
      <c r="C4" s="4"/>
      <c r="E4" s="139"/>
      <c r="F4" s="266" t="s">
        <v>34</v>
      </c>
      <c r="G4" s="250" t="s">
        <v>35</v>
      </c>
      <c r="H4" s="250" t="s">
        <v>36</v>
      </c>
      <c r="I4" s="250" t="s">
        <v>37</v>
      </c>
      <c r="J4" s="250" t="s">
        <v>38</v>
      </c>
      <c r="K4" s="250" t="s">
        <v>39</v>
      </c>
      <c r="L4" s="250" t="s">
        <v>40</v>
      </c>
      <c r="M4" s="250" t="s">
        <v>41</v>
      </c>
      <c r="N4" s="250" t="s">
        <v>42</v>
      </c>
      <c r="O4" s="282" t="s">
        <v>43</v>
      </c>
      <c r="P4" s="141" t="s">
        <v>15</v>
      </c>
      <c r="Q4" s="141" t="s">
        <v>15</v>
      </c>
      <c r="R4" s="142" t="s">
        <v>0</v>
      </c>
      <c r="S4" s="143" t="s">
        <v>0</v>
      </c>
      <c r="T4" s="144" t="s">
        <v>0</v>
      </c>
      <c r="U4" s="143" t="s">
        <v>0</v>
      </c>
      <c r="V4" s="145" t="s">
        <v>0</v>
      </c>
      <c r="W4" s="142" t="s">
        <v>49</v>
      </c>
      <c r="X4" s="145" t="s">
        <v>49</v>
      </c>
      <c r="Y4" s="44"/>
      <c r="AA4" s="3">
        <f>+AA3/AD2</f>
        <v>1.4523809523809523</v>
      </c>
      <c r="AB4" s="3">
        <f>+AB3/AD2</f>
        <v>3.5238095238095237</v>
      </c>
      <c r="AC4" s="3">
        <f>+AC3/AD2</f>
        <v>2.4047619047619047</v>
      </c>
      <c r="AD4" s="3">
        <f>+AD3/AD2</f>
        <v>2.238095238095238</v>
      </c>
      <c r="AE4" s="3">
        <f>+AE3/AD2</f>
        <v>0.8095238095238095</v>
      </c>
      <c r="AF4" s="3">
        <f>+AF3/AD2</f>
        <v>2.3214285714285716</v>
      </c>
      <c r="AG4" s="3">
        <f>+AG3/AD2</f>
        <v>3.488095238095238</v>
      </c>
      <c r="AH4" s="3">
        <f>+AH3/AD2</f>
        <v>3.0833333333333335</v>
      </c>
      <c r="AI4" s="3">
        <f>+AI3/AD2</f>
        <v>1.7261904761904763</v>
      </c>
      <c r="AJ4" s="3">
        <f>+AJ3/AD2</f>
        <v>2.4761904761904763</v>
      </c>
    </row>
    <row r="5" spans="2:25" s="3" customFormat="1" ht="12" customHeight="1" thickBot="1">
      <c r="B5" s="35" t="s">
        <v>0</v>
      </c>
      <c r="C5" s="36" t="s">
        <v>1</v>
      </c>
      <c r="D5" s="37" t="s">
        <v>2</v>
      </c>
      <c r="E5" s="140"/>
      <c r="F5" s="267"/>
      <c r="G5" s="251"/>
      <c r="H5" s="251"/>
      <c r="I5" s="251"/>
      <c r="J5" s="251"/>
      <c r="K5" s="251"/>
      <c r="L5" s="251"/>
      <c r="M5" s="251"/>
      <c r="N5" s="251"/>
      <c r="O5" s="283"/>
      <c r="P5" s="50" t="s">
        <v>44</v>
      </c>
      <c r="Q5" s="50" t="s">
        <v>16</v>
      </c>
      <c r="R5" s="57">
        <v>0</v>
      </c>
      <c r="S5" s="58">
        <v>1</v>
      </c>
      <c r="T5" s="58">
        <v>2</v>
      </c>
      <c r="U5" s="58">
        <v>3</v>
      </c>
      <c r="V5" s="59">
        <v>5</v>
      </c>
      <c r="W5" s="60" t="s">
        <v>59</v>
      </c>
      <c r="X5" s="61" t="s">
        <v>60</v>
      </c>
      <c r="Y5" s="44"/>
    </row>
    <row r="6" spans="2:25" ht="12" customHeight="1">
      <c r="B6" s="39"/>
      <c r="C6" s="40"/>
      <c r="D6" s="32" t="s">
        <v>132</v>
      </c>
      <c r="E6" s="133" t="s">
        <v>31</v>
      </c>
      <c r="F6" s="199">
        <v>2</v>
      </c>
      <c r="G6" s="199">
        <v>2</v>
      </c>
      <c r="H6" s="199">
        <v>1</v>
      </c>
      <c r="I6" s="199">
        <v>0</v>
      </c>
      <c r="J6" s="199">
        <v>0</v>
      </c>
      <c r="K6" s="199">
        <v>0</v>
      </c>
      <c r="L6" s="199">
        <v>3</v>
      </c>
      <c r="M6" s="199">
        <v>0</v>
      </c>
      <c r="N6" s="199">
        <v>0</v>
      </c>
      <c r="O6" s="200">
        <v>2</v>
      </c>
      <c r="P6" s="43">
        <f aca="true" t="shared" si="2" ref="P6:P37">SUM(F6:O6)</f>
        <v>10</v>
      </c>
      <c r="Q6" s="276">
        <f>+P6+P7+P8+Y6</f>
        <v>25</v>
      </c>
      <c r="R6" s="51">
        <v>18</v>
      </c>
      <c r="S6" s="52">
        <v>4</v>
      </c>
      <c r="T6" s="52">
        <v>5</v>
      </c>
      <c r="U6" s="52">
        <v>2</v>
      </c>
      <c r="V6" s="53">
        <v>1</v>
      </c>
      <c r="W6" s="242">
        <v>0</v>
      </c>
      <c r="X6" s="246">
        <v>0</v>
      </c>
      <c r="Y6">
        <f>SUM(W6:X6)</f>
        <v>0</v>
      </c>
    </row>
    <row r="7" spans="2:25" ht="12" customHeight="1">
      <c r="B7" s="38">
        <v>1</v>
      </c>
      <c r="C7" s="48">
        <v>82</v>
      </c>
      <c r="D7" s="33" t="s">
        <v>133</v>
      </c>
      <c r="E7" s="134" t="s">
        <v>32</v>
      </c>
      <c r="F7" s="201">
        <v>0</v>
      </c>
      <c r="G7" s="89">
        <v>0</v>
      </c>
      <c r="H7" s="89">
        <v>0</v>
      </c>
      <c r="I7" s="89">
        <v>0</v>
      </c>
      <c r="J7" s="89">
        <v>0</v>
      </c>
      <c r="K7" s="89">
        <v>1</v>
      </c>
      <c r="L7" s="89">
        <v>3</v>
      </c>
      <c r="M7" s="89">
        <v>2</v>
      </c>
      <c r="N7" s="89">
        <v>0</v>
      </c>
      <c r="O7" s="149">
        <v>0</v>
      </c>
      <c r="P7" s="33">
        <f t="shared" si="2"/>
        <v>6</v>
      </c>
      <c r="Q7" s="277"/>
      <c r="R7" s="252" t="s">
        <v>45</v>
      </c>
      <c r="S7" s="253"/>
      <c r="T7" s="256">
        <f>+Q6/30</f>
        <v>0.8333333333333334</v>
      </c>
      <c r="U7" s="257"/>
      <c r="V7" s="258"/>
      <c r="W7" s="275"/>
      <c r="X7" s="268"/>
      <c r="Y7" s="1"/>
    </row>
    <row r="8" spans="2:24" ht="12" customHeight="1" thickBot="1">
      <c r="B8" s="41"/>
      <c r="C8" s="49"/>
      <c r="D8" s="34" t="s">
        <v>86</v>
      </c>
      <c r="E8" s="135" t="s">
        <v>33</v>
      </c>
      <c r="F8" s="202">
        <v>1</v>
      </c>
      <c r="G8" s="191">
        <v>0</v>
      </c>
      <c r="H8" s="191">
        <v>0</v>
      </c>
      <c r="I8" s="191">
        <v>2</v>
      </c>
      <c r="J8" s="191">
        <v>0</v>
      </c>
      <c r="K8" s="191">
        <v>1</v>
      </c>
      <c r="L8" s="191">
        <v>5</v>
      </c>
      <c r="M8" s="191">
        <v>0</v>
      </c>
      <c r="N8" s="191">
        <v>0</v>
      </c>
      <c r="O8" s="192">
        <v>0</v>
      </c>
      <c r="P8" s="34">
        <f t="shared" si="2"/>
        <v>9</v>
      </c>
      <c r="Q8" s="278"/>
      <c r="R8" s="254"/>
      <c r="S8" s="255"/>
      <c r="T8" s="259"/>
      <c r="U8" s="260"/>
      <c r="V8" s="261"/>
      <c r="W8" s="243"/>
      <c r="X8" s="247"/>
    </row>
    <row r="9" spans="2:28" ht="12" customHeight="1">
      <c r="B9" s="39"/>
      <c r="C9" s="53"/>
      <c r="D9" s="32" t="s">
        <v>134</v>
      </c>
      <c r="E9" s="133" t="s">
        <v>31</v>
      </c>
      <c r="F9" s="199">
        <v>0</v>
      </c>
      <c r="G9" s="199">
        <v>5</v>
      </c>
      <c r="H9" s="199">
        <v>2</v>
      </c>
      <c r="I9" s="199">
        <v>3</v>
      </c>
      <c r="J9" s="199">
        <v>0</v>
      </c>
      <c r="K9" s="199">
        <v>0</v>
      </c>
      <c r="L9" s="199">
        <v>5</v>
      </c>
      <c r="M9" s="199">
        <v>2</v>
      </c>
      <c r="N9" s="199">
        <v>0</v>
      </c>
      <c r="O9" s="199">
        <v>0</v>
      </c>
      <c r="P9" s="43">
        <f t="shared" si="2"/>
        <v>17</v>
      </c>
      <c r="Q9" s="276">
        <f>+P9+P10+P11+Y9</f>
        <v>36</v>
      </c>
      <c r="R9" s="51">
        <v>15</v>
      </c>
      <c r="S9" s="52">
        <v>5</v>
      </c>
      <c r="T9" s="52">
        <v>3</v>
      </c>
      <c r="U9" s="52">
        <v>5</v>
      </c>
      <c r="V9" s="53">
        <v>2</v>
      </c>
      <c r="W9" s="242">
        <v>0</v>
      </c>
      <c r="X9" s="246">
        <v>0</v>
      </c>
      <c r="Y9">
        <f>SUM(W9:X9)</f>
        <v>0</v>
      </c>
      <c r="AB9">
        <v>0</v>
      </c>
    </row>
    <row r="10" spans="2:24" ht="12" customHeight="1">
      <c r="B10" s="38">
        <v>2</v>
      </c>
      <c r="C10" s="48">
        <v>81</v>
      </c>
      <c r="D10" s="33" t="s">
        <v>135</v>
      </c>
      <c r="E10" s="134" t="s">
        <v>32</v>
      </c>
      <c r="F10" s="201">
        <v>0</v>
      </c>
      <c r="G10" s="89">
        <v>3</v>
      </c>
      <c r="H10" s="89">
        <v>0</v>
      </c>
      <c r="I10" s="89">
        <v>1</v>
      </c>
      <c r="J10" s="89">
        <v>0</v>
      </c>
      <c r="K10" s="89">
        <v>0</v>
      </c>
      <c r="L10" s="89">
        <v>1</v>
      </c>
      <c r="M10" s="89">
        <v>0</v>
      </c>
      <c r="N10" s="89">
        <v>0</v>
      </c>
      <c r="O10" s="123">
        <v>1</v>
      </c>
      <c r="P10" s="33">
        <f t="shared" si="2"/>
        <v>6</v>
      </c>
      <c r="Q10" s="277"/>
      <c r="R10" s="252" t="s">
        <v>45</v>
      </c>
      <c r="S10" s="253"/>
      <c r="T10" s="256">
        <f>+Q9/30</f>
        <v>1.2</v>
      </c>
      <c r="U10" s="257"/>
      <c r="V10" s="258"/>
      <c r="W10" s="275"/>
      <c r="X10" s="268"/>
    </row>
    <row r="11" spans="2:24" ht="12" customHeight="1" thickBot="1">
      <c r="B11" s="41"/>
      <c r="C11" s="49"/>
      <c r="D11" s="34" t="s">
        <v>105</v>
      </c>
      <c r="E11" s="135" t="s">
        <v>33</v>
      </c>
      <c r="F11" s="202">
        <v>0</v>
      </c>
      <c r="G11" s="191">
        <v>3</v>
      </c>
      <c r="H11" s="191">
        <v>2</v>
      </c>
      <c r="I11" s="191">
        <v>0</v>
      </c>
      <c r="J11" s="191">
        <v>0</v>
      </c>
      <c r="K11" s="191">
        <v>3</v>
      </c>
      <c r="L11" s="191">
        <v>3</v>
      </c>
      <c r="M11" s="191">
        <v>0</v>
      </c>
      <c r="N11" s="191">
        <v>1</v>
      </c>
      <c r="O11" s="193">
        <v>1</v>
      </c>
      <c r="P11" s="34">
        <f t="shared" si="2"/>
        <v>13</v>
      </c>
      <c r="Q11" s="278"/>
      <c r="R11" s="254"/>
      <c r="S11" s="255"/>
      <c r="T11" s="259"/>
      <c r="U11" s="260"/>
      <c r="V11" s="261"/>
      <c r="W11" s="243"/>
      <c r="X11" s="247"/>
    </row>
    <row r="12" spans="2:32" ht="12" customHeight="1">
      <c r="B12" s="39"/>
      <c r="C12" s="53"/>
      <c r="D12" s="32" t="s">
        <v>136</v>
      </c>
      <c r="E12" s="133" t="s">
        <v>31</v>
      </c>
      <c r="F12" s="199">
        <v>1</v>
      </c>
      <c r="G12" s="199">
        <v>3</v>
      </c>
      <c r="H12" s="199">
        <v>1</v>
      </c>
      <c r="I12" s="199">
        <v>0</v>
      </c>
      <c r="J12" s="199">
        <v>0</v>
      </c>
      <c r="K12" s="199">
        <v>0</v>
      </c>
      <c r="L12" s="199">
        <v>3</v>
      </c>
      <c r="M12" s="199">
        <v>2</v>
      </c>
      <c r="N12" s="199">
        <v>0</v>
      </c>
      <c r="O12" s="199">
        <v>1</v>
      </c>
      <c r="P12" s="43">
        <f t="shared" si="2"/>
        <v>11</v>
      </c>
      <c r="Q12" s="276">
        <f>+P12+P13+P14+Y12</f>
        <v>38</v>
      </c>
      <c r="R12" s="51">
        <v>12</v>
      </c>
      <c r="S12" s="52">
        <v>9</v>
      </c>
      <c r="T12" s="52">
        <v>2</v>
      </c>
      <c r="U12" s="52">
        <v>5</v>
      </c>
      <c r="V12" s="53">
        <v>2</v>
      </c>
      <c r="W12" s="242">
        <v>0</v>
      </c>
      <c r="X12" s="246">
        <v>0</v>
      </c>
      <c r="Y12">
        <f>SUM(W12:X12)</f>
        <v>0</v>
      </c>
      <c r="AB12">
        <v>0</v>
      </c>
      <c r="AF12" s="3"/>
    </row>
    <row r="13" spans="2:24" ht="12" customHeight="1">
      <c r="B13" s="38">
        <v>3</v>
      </c>
      <c r="C13" s="48">
        <v>108</v>
      </c>
      <c r="D13" s="33" t="s">
        <v>137</v>
      </c>
      <c r="E13" s="134" t="s">
        <v>32</v>
      </c>
      <c r="F13" s="201">
        <v>1</v>
      </c>
      <c r="G13" s="89">
        <v>5</v>
      </c>
      <c r="H13" s="89">
        <v>1</v>
      </c>
      <c r="I13" s="89">
        <v>0</v>
      </c>
      <c r="J13" s="89">
        <v>0</v>
      </c>
      <c r="K13" s="89">
        <v>3</v>
      </c>
      <c r="L13" s="89">
        <v>3</v>
      </c>
      <c r="M13" s="89">
        <v>0</v>
      </c>
      <c r="N13" s="89">
        <v>3</v>
      </c>
      <c r="O13" s="123">
        <v>0</v>
      </c>
      <c r="P13" s="33">
        <f t="shared" si="2"/>
        <v>16</v>
      </c>
      <c r="Q13" s="277"/>
      <c r="R13" s="252" t="s">
        <v>45</v>
      </c>
      <c r="S13" s="253"/>
      <c r="T13" s="269">
        <f>+Q12/30</f>
        <v>1.2666666666666666</v>
      </c>
      <c r="U13" s="270"/>
      <c r="V13" s="271"/>
      <c r="W13" s="275"/>
      <c r="X13" s="268"/>
    </row>
    <row r="14" spans="2:24" ht="12" customHeight="1" thickBot="1">
      <c r="B14" s="41"/>
      <c r="C14" s="49"/>
      <c r="D14" s="34" t="s">
        <v>86</v>
      </c>
      <c r="E14" s="135" t="s">
        <v>33</v>
      </c>
      <c r="F14" s="202">
        <v>0</v>
      </c>
      <c r="G14" s="191">
        <v>5</v>
      </c>
      <c r="H14" s="191">
        <v>2</v>
      </c>
      <c r="I14" s="191">
        <v>1</v>
      </c>
      <c r="J14" s="191">
        <v>0</v>
      </c>
      <c r="K14" s="191">
        <v>0</v>
      </c>
      <c r="L14" s="191">
        <v>1</v>
      </c>
      <c r="M14" s="191">
        <v>1</v>
      </c>
      <c r="N14" s="191">
        <v>1</v>
      </c>
      <c r="O14" s="193">
        <v>0</v>
      </c>
      <c r="P14" s="34">
        <f t="shared" si="2"/>
        <v>11</v>
      </c>
      <c r="Q14" s="278"/>
      <c r="R14" s="254"/>
      <c r="S14" s="255"/>
      <c r="T14" s="272"/>
      <c r="U14" s="273"/>
      <c r="V14" s="274"/>
      <c r="W14" s="243"/>
      <c r="X14" s="247"/>
    </row>
    <row r="15" spans="2:28" ht="12" customHeight="1">
      <c r="B15" s="39"/>
      <c r="C15" s="53"/>
      <c r="D15" s="32" t="s">
        <v>138</v>
      </c>
      <c r="E15" s="133" t="s">
        <v>31</v>
      </c>
      <c r="F15" s="199">
        <v>0</v>
      </c>
      <c r="G15" s="199">
        <v>3</v>
      </c>
      <c r="H15" s="199">
        <v>0</v>
      </c>
      <c r="I15" s="199">
        <v>5</v>
      </c>
      <c r="J15" s="199">
        <v>0</v>
      </c>
      <c r="K15" s="199">
        <v>1</v>
      </c>
      <c r="L15" s="199">
        <v>2</v>
      </c>
      <c r="M15" s="199">
        <v>1</v>
      </c>
      <c r="N15" s="199">
        <v>1</v>
      </c>
      <c r="O15" s="199">
        <v>0</v>
      </c>
      <c r="P15" s="43">
        <f t="shared" si="2"/>
        <v>13</v>
      </c>
      <c r="Q15" s="276">
        <f>+P15+P16+P17+Y15</f>
        <v>38</v>
      </c>
      <c r="R15" s="51">
        <v>12</v>
      </c>
      <c r="S15" s="52">
        <v>9</v>
      </c>
      <c r="T15" s="52">
        <v>2</v>
      </c>
      <c r="U15" s="52">
        <v>5</v>
      </c>
      <c r="V15" s="53">
        <v>2</v>
      </c>
      <c r="W15" s="242">
        <v>0</v>
      </c>
      <c r="X15" s="246">
        <v>0</v>
      </c>
      <c r="Y15">
        <f>SUM(W15:X15)</f>
        <v>0</v>
      </c>
      <c r="AB15">
        <v>0</v>
      </c>
    </row>
    <row r="16" spans="2:24" ht="12" customHeight="1">
      <c r="B16" s="38">
        <v>4</v>
      </c>
      <c r="C16" s="48">
        <v>85</v>
      </c>
      <c r="D16" s="33" t="s">
        <v>135</v>
      </c>
      <c r="E16" s="134" t="s">
        <v>32</v>
      </c>
      <c r="F16" s="201">
        <v>0</v>
      </c>
      <c r="G16" s="89">
        <v>0</v>
      </c>
      <c r="H16" s="89">
        <v>1</v>
      </c>
      <c r="I16" s="89">
        <v>3</v>
      </c>
      <c r="J16" s="89">
        <v>0</v>
      </c>
      <c r="K16" s="89">
        <v>0</v>
      </c>
      <c r="L16" s="89">
        <v>3</v>
      </c>
      <c r="M16" s="89">
        <v>3</v>
      </c>
      <c r="N16" s="89">
        <v>2</v>
      </c>
      <c r="O16" s="123">
        <v>0</v>
      </c>
      <c r="P16" s="33">
        <f t="shared" si="2"/>
        <v>12</v>
      </c>
      <c r="Q16" s="277"/>
      <c r="R16" s="252" t="s">
        <v>45</v>
      </c>
      <c r="S16" s="253"/>
      <c r="T16" s="256">
        <f>+Q15/30</f>
        <v>1.2666666666666666</v>
      </c>
      <c r="U16" s="257"/>
      <c r="V16" s="258"/>
      <c r="W16" s="275"/>
      <c r="X16" s="268"/>
    </row>
    <row r="17" spans="2:24" ht="12" customHeight="1" thickBot="1">
      <c r="B17" s="41"/>
      <c r="C17" s="49"/>
      <c r="D17" s="34" t="s">
        <v>105</v>
      </c>
      <c r="E17" s="135" t="s">
        <v>33</v>
      </c>
      <c r="F17" s="202">
        <v>0</v>
      </c>
      <c r="G17" s="191">
        <v>1</v>
      </c>
      <c r="H17" s="191">
        <v>1</v>
      </c>
      <c r="I17" s="191">
        <v>1</v>
      </c>
      <c r="J17" s="191">
        <v>0</v>
      </c>
      <c r="K17" s="191">
        <v>0</v>
      </c>
      <c r="L17" s="191">
        <v>3</v>
      </c>
      <c r="M17" s="191">
        <v>1</v>
      </c>
      <c r="N17" s="191">
        <v>1</v>
      </c>
      <c r="O17" s="193">
        <v>5</v>
      </c>
      <c r="P17" s="34">
        <f t="shared" si="2"/>
        <v>13</v>
      </c>
      <c r="Q17" s="278"/>
      <c r="R17" s="254"/>
      <c r="S17" s="255"/>
      <c r="T17" s="259"/>
      <c r="U17" s="260"/>
      <c r="V17" s="261"/>
      <c r="W17" s="243"/>
      <c r="X17" s="247"/>
    </row>
    <row r="18" spans="2:28" ht="12" customHeight="1">
      <c r="B18" s="39"/>
      <c r="C18" s="53"/>
      <c r="D18" s="32" t="s">
        <v>139</v>
      </c>
      <c r="E18" s="133" t="s">
        <v>31</v>
      </c>
      <c r="F18" s="199">
        <v>1</v>
      </c>
      <c r="G18" s="199">
        <v>3</v>
      </c>
      <c r="H18" s="199">
        <v>1</v>
      </c>
      <c r="I18" s="199">
        <v>0</v>
      </c>
      <c r="J18" s="199">
        <v>1</v>
      </c>
      <c r="K18" s="199">
        <v>5</v>
      </c>
      <c r="L18" s="199">
        <v>5</v>
      </c>
      <c r="M18" s="199">
        <v>0</v>
      </c>
      <c r="N18" s="199">
        <v>0</v>
      </c>
      <c r="O18" s="199">
        <v>0</v>
      </c>
      <c r="P18" s="43">
        <f t="shared" si="2"/>
        <v>16</v>
      </c>
      <c r="Q18" s="276">
        <f>+P18+P19+P20+Y18</f>
        <v>42</v>
      </c>
      <c r="R18" s="51">
        <v>13</v>
      </c>
      <c r="S18" s="52">
        <v>5</v>
      </c>
      <c r="T18" s="52">
        <v>5</v>
      </c>
      <c r="U18" s="52">
        <v>4</v>
      </c>
      <c r="V18" s="53">
        <v>3</v>
      </c>
      <c r="W18" s="242">
        <v>0</v>
      </c>
      <c r="X18" s="246">
        <v>0</v>
      </c>
      <c r="Y18">
        <f>SUM(W18:X18)</f>
        <v>0</v>
      </c>
      <c r="AB18">
        <v>0</v>
      </c>
    </row>
    <row r="19" spans="1:24" ht="12" customHeight="1">
      <c r="A19" s="46"/>
      <c r="B19" s="38">
        <v>5</v>
      </c>
      <c r="C19" s="48">
        <v>109</v>
      </c>
      <c r="D19" s="33" t="s">
        <v>140</v>
      </c>
      <c r="E19" s="134" t="s">
        <v>32</v>
      </c>
      <c r="F19" s="201">
        <v>2</v>
      </c>
      <c r="G19" s="89">
        <v>3</v>
      </c>
      <c r="H19" s="89">
        <v>2</v>
      </c>
      <c r="I19" s="89">
        <v>0</v>
      </c>
      <c r="J19" s="89">
        <v>0</v>
      </c>
      <c r="K19" s="89">
        <v>5</v>
      </c>
      <c r="L19" s="89">
        <v>3</v>
      </c>
      <c r="M19" s="89">
        <v>1</v>
      </c>
      <c r="N19" s="89">
        <v>2</v>
      </c>
      <c r="O19" s="123">
        <v>2</v>
      </c>
      <c r="P19" s="33">
        <f t="shared" si="2"/>
        <v>20</v>
      </c>
      <c r="Q19" s="277"/>
      <c r="R19" s="252" t="s">
        <v>45</v>
      </c>
      <c r="S19" s="253"/>
      <c r="T19" s="256">
        <f>+Q18/30</f>
        <v>1.4</v>
      </c>
      <c r="U19" s="257"/>
      <c r="V19" s="258"/>
      <c r="W19" s="275"/>
      <c r="X19" s="268"/>
    </row>
    <row r="20" spans="1:24" ht="12" customHeight="1" thickBot="1">
      <c r="A20" s="46"/>
      <c r="B20" s="41"/>
      <c r="C20" s="49"/>
      <c r="D20" s="34" t="s">
        <v>105</v>
      </c>
      <c r="E20" s="135" t="s">
        <v>33</v>
      </c>
      <c r="F20" s="202">
        <v>0</v>
      </c>
      <c r="G20" s="191">
        <v>1</v>
      </c>
      <c r="H20" s="191">
        <v>0</v>
      </c>
      <c r="I20" s="191">
        <v>0</v>
      </c>
      <c r="J20" s="191">
        <v>0</v>
      </c>
      <c r="K20" s="191">
        <v>2</v>
      </c>
      <c r="L20" s="191">
        <v>3</v>
      </c>
      <c r="M20" s="191">
        <v>0</v>
      </c>
      <c r="N20" s="191">
        <v>0</v>
      </c>
      <c r="O20" s="193">
        <v>0</v>
      </c>
      <c r="P20" s="34">
        <f t="shared" si="2"/>
        <v>6</v>
      </c>
      <c r="Q20" s="278"/>
      <c r="R20" s="254"/>
      <c r="S20" s="255"/>
      <c r="T20" s="259"/>
      <c r="U20" s="260"/>
      <c r="V20" s="261"/>
      <c r="W20" s="243"/>
      <c r="X20" s="247"/>
    </row>
    <row r="21" spans="1:28" ht="12" customHeight="1">
      <c r="A21" s="45"/>
      <c r="B21" s="39"/>
      <c r="C21" s="53"/>
      <c r="D21" s="32" t="s">
        <v>141</v>
      </c>
      <c r="E21" s="133" t="s">
        <v>31</v>
      </c>
      <c r="F21" s="199">
        <v>0</v>
      </c>
      <c r="G21" s="199">
        <v>3</v>
      </c>
      <c r="H21" s="199">
        <v>0</v>
      </c>
      <c r="I21" s="199">
        <v>1</v>
      </c>
      <c r="J21" s="199">
        <v>0</v>
      </c>
      <c r="K21" s="199">
        <v>0</v>
      </c>
      <c r="L21" s="199">
        <v>5</v>
      </c>
      <c r="M21" s="199">
        <v>5</v>
      </c>
      <c r="N21" s="199">
        <v>0</v>
      </c>
      <c r="O21" s="199">
        <v>0</v>
      </c>
      <c r="P21" s="43">
        <f t="shared" si="2"/>
        <v>14</v>
      </c>
      <c r="Q21" s="276">
        <f>+P21+P22+P23+Y21</f>
        <v>45</v>
      </c>
      <c r="R21" s="51">
        <v>12</v>
      </c>
      <c r="S21" s="52">
        <v>6</v>
      </c>
      <c r="T21" s="52">
        <v>3</v>
      </c>
      <c r="U21" s="52">
        <v>6</v>
      </c>
      <c r="V21" s="53">
        <v>3</v>
      </c>
      <c r="W21" s="242">
        <v>0</v>
      </c>
      <c r="X21" s="246">
        <v>0</v>
      </c>
      <c r="Y21">
        <f>SUM(W21:X21)</f>
        <v>0</v>
      </c>
      <c r="AB21">
        <v>0</v>
      </c>
    </row>
    <row r="22" spans="1:24" ht="12" customHeight="1">
      <c r="A22" s="45"/>
      <c r="B22" s="38">
        <v>6</v>
      </c>
      <c r="C22" s="48">
        <v>83</v>
      </c>
      <c r="D22" s="33" t="s">
        <v>142</v>
      </c>
      <c r="E22" s="134" t="s">
        <v>32</v>
      </c>
      <c r="F22" s="201">
        <v>0</v>
      </c>
      <c r="G22" s="89">
        <v>3</v>
      </c>
      <c r="H22" s="89">
        <v>3</v>
      </c>
      <c r="I22" s="89">
        <v>5</v>
      </c>
      <c r="J22" s="89">
        <v>0</v>
      </c>
      <c r="K22" s="89">
        <v>0</v>
      </c>
      <c r="L22" s="89">
        <v>3</v>
      </c>
      <c r="M22" s="89">
        <v>1</v>
      </c>
      <c r="N22" s="89">
        <v>1</v>
      </c>
      <c r="O22" s="123">
        <v>1</v>
      </c>
      <c r="P22" s="33">
        <f t="shared" si="2"/>
        <v>17</v>
      </c>
      <c r="Q22" s="277"/>
      <c r="R22" s="252" t="s">
        <v>45</v>
      </c>
      <c r="S22" s="253"/>
      <c r="T22" s="256">
        <f>+Q21/30</f>
        <v>1.5</v>
      </c>
      <c r="U22" s="257"/>
      <c r="V22" s="258"/>
      <c r="W22" s="275"/>
      <c r="X22" s="268"/>
    </row>
    <row r="23" spans="1:24" ht="12" customHeight="1" thickBot="1">
      <c r="A23" s="45"/>
      <c r="B23" s="41"/>
      <c r="C23" s="49"/>
      <c r="D23" s="34" t="s">
        <v>86</v>
      </c>
      <c r="E23" s="135" t="s">
        <v>33</v>
      </c>
      <c r="F23" s="202">
        <v>0</v>
      </c>
      <c r="G23" s="191">
        <v>3</v>
      </c>
      <c r="H23" s="191">
        <v>2</v>
      </c>
      <c r="I23" s="191">
        <v>3</v>
      </c>
      <c r="J23" s="191">
        <v>0</v>
      </c>
      <c r="K23" s="191">
        <v>2</v>
      </c>
      <c r="L23" s="191">
        <v>2</v>
      </c>
      <c r="M23" s="191">
        <v>1</v>
      </c>
      <c r="N23" s="191">
        <v>1</v>
      </c>
      <c r="O23" s="193">
        <v>0</v>
      </c>
      <c r="P23" s="34">
        <f t="shared" si="2"/>
        <v>14</v>
      </c>
      <c r="Q23" s="278"/>
      <c r="R23" s="254"/>
      <c r="S23" s="255"/>
      <c r="T23" s="259"/>
      <c r="U23" s="260"/>
      <c r="V23" s="261"/>
      <c r="W23" s="243"/>
      <c r="X23" s="247"/>
    </row>
    <row r="24" spans="1:28" ht="12" customHeight="1">
      <c r="A24" s="45"/>
      <c r="B24" s="39"/>
      <c r="C24" s="53"/>
      <c r="D24" s="32" t="s">
        <v>143</v>
      </c>
      <c r="E24" s="133" t="s">
        <v>31</v>
      </c>
      <c r="F24" s="199">
        <v>1</v>
      </c>
      <c r="G24" s="199">
        <v>5</v>
      </c>
      <c r="H24" s="199">
        <v>1</v>
      </c>
      <c r="I24" s="199">
        <v>2</v>
      </c>
      <c r="J24" s="199">
        <v>0</v>
      </c>
      <c r="K24" s="199">
        <v>2</v>
      </c>
      <c r="L24" s="199">
        <v>3</v>
      </c>
      <c r="M24" s="199">
        <v>1</v>
      </c>
      <c r="N24" s="199">
        <v>0</v>
      </c>
      <c r="O24" s="199">
        <v>3</v>
      </c>
      <c r="P24" s="43">
        <f t="shared" si="2"/>
        <v>18</v>
      </c>
      <c r="Q24" s="276">
        <f>+P24+P25+P26+Y24</f>
        <v>46</v>
      </c>
      <c r="R24" s="51">
        <v>8</v>
      </c>
      <c r="S24" s="52">
        <v>10</v>
      </c>
      <c r="T24" s="52">
        <v>4</v>
      </c>
      <c r="U24" s="52">
        <v>6</v>
      </c>
      <c r="V24" s="53">
        <v>2</v>
      </c>
      <c r="W24" s="242">
        <v>0</v>
      </c>
      <c r="X24" s="246">
        <v>0</v>
      </c>
      <c r="Y24">
        <f>SUM(W24:X24)</f>
        <v>0</v>
      </c>
      <c r="AB24">
        <v>0</v>
      </c>
    </row>
    <row r="25" spans="1:24" ht="12" customHeight="1">
      <c r="A25" s="45"/>
      <c r="B25" s="38">
        <v>7</v>
      </c>
      <c r="C25" s="48">
        <v>110</v>
      </c>
      <c r="D25" s="33" t="s">
        <v>144</v>
      </c>
      <c r="E25" s="134" t="s">
        <v>32</v>
      </c>
      <c r="F25" s="201">
        <v>0</v>
      </c>
      <c r="G25" s="89">
        <v>2</v>
      </c>
      <c r="H25" s="89">
        <v>1</v>
      </c>
      <c r="I25" s="89">
        <v>2</v>
      </c>
      <c r="J25" s="89">
        <v>0</v>
      </c>
      <c r="K25" s="89">
        <v>3</v>
      </c>
      <c r="L25" s="89">
        <v>3</v>
      </c>
      <c r="M25" s="89">
        <v>1</v>
      </c>
      <c r="N25" s="89">
        <v>0</v>
      </c>
      <c r="O25" s="123">
        <v>1</v>
      </c>
      <c r="P25" s="33">
        <f t="shared" si="2"/>
        <v>13</v>
      </c>
      <c r="Q25" s="277"/>
      <c r="R25" s="252" t="s">
        <v>45</v>
      </c>
      <c r="S25" s="253"/>
      <c r="T25" s="256">
        <f>+Q24/30</f>
        <v>1.5333333333333334</v>
      </c>
      <c r="U25" s="257"/>
      <c r="V25" s="258"/>
      <c r="W25" s="275"/>
      <c r="X25" s="268"/>
    </row>
    <row r="26" spans="1:24" ht="12" customHeight="1" thickBot="1">
      <c r="A26" s="45"/>
      <c r="B26" s="41"/>
      <c r="C26" s="49"/>
      <c r="D26" s="34" t="s">
        <v>105</v>
      </c>
      <c r="E26" s="135" t="s">
        <v>33</v>
      </c>
      <c r="F26" s="202">
        <v>0</v>
      </c>
      <c r="G26" s="191">
        <v>3</v>
      </c>
      <c r="H26" s="191">
        <v>1</v>
      </c>
      <c r="I26" s="191">
        <v>1</v>
      </c>
      <c r="J26" s="191">
        <v>0</v>
      </c>
      <c r="K26" s="191">
        <v>1</v>
      </c>
      <c r="L26" s="191">
        <v>3</v>
      </c>
      <c r="M26" s="191">
        <v>1</v>
      </c>
      <c r="N26" s="191">
        <v>0</v>
      </c>
      <c r="O26" s="193">
        <v>5</v>
      </c>
      <c r="P26" s="34">
        <f t="shared" si="2"/>
        <v>15</v>
      </c>
      <c r="Q26" s="278"/>
      <c r="R26" s="254"/>
      <c r="S26" s="255"/>
      <c r="T26" s="259"/>
      <c r="U26" s="260"/>
      <c r="V26" s="261"/>
      <c r="W26" s="243"/>
      <c r="X26" s="247"/>
    </row>
    <row r="27" spans="1:28" ht="12" customHeight="1">
      <c r="A27" s="45"/>
      <c r="B27" s="39"/>
      <c r="C27" s="53"/>
      <c r="D27" s="32" t="s">
        <v>145</v>
      </c>
      <c r="E27" s="133" t="s">
        <v>31</v>
      </c>
      <c r="F27" s="199">
        <v>3</v>
      </c>
      <c r="G27" s="199">
        <v>5</v>
      </c>
      <c r="H27" s="199">
        <v>1</v>
      </c>
      <c r="I27" s="199">
        <v>0</v>
      </c>
      <c r="J27" s="199">
        <v>0</v>
      </c>
      <c r="K27" s="199">
        <v>0</v>
      </c>
      <c r="L27" s="199">
        <v>3</v>
      </c>
      <c r="M27" s="199">
        <v>5</v>
      </c>
      <c r="N27" s="199">
        <v>0</v>
      </c>
      <c r="O27" s="199">
        <v>2</v>
      </c>
      <c r="P27" s="43">
        <f t="shared" si="2"/>
        <v>19</v>
      </c>
      <c r="Q27" s="276">
        <f>+P27+P28+P29+Y27</f>
        <v>51</v>
      </c>
      <c r="R27" s="51">
        <v>10</v>
      </c>
      <c r="S27" s="52">
        <v>7</v>
      </c>
      <c r="T27" s="52">
        <v>3</v>
      </c>
      <c r="U27" s="52">
        <v>6</v>
      </c>
      <c r="V27" s="53">
        <v>4</v>
      </c>
      <c r="W27" s="242">
        <v>0</v>
      </c>
      <c r="X27" s="246">
        <v>0</v>
      </c>
      <c r="Y27">
        <f>SUM(W27:X27)</f>
        <v>0</v>
      </c>
      <c r="AB27">
        <v>0</v>
      </c>
    </row>
    <row r="28" spans="1:24" ht="12" customHeight="1">
      <c r="A28" s="45"/>
      <c r="B28" s="38">
        <v>8</v>
      </c>
      <c r="C28" s="48">
        <v>93</v>
      </c>
      <c r="D28" s="33" t="s">
        <v>146</v>
      </c>
      <c r="E28" s="134" t="s">
        <v>32</v>
      </c>
      <c r="F28" s="201">
        <v>2</v>
      </c>
      <c r="G28" s="89">
        <v>3</v>
      </c>
      <c r="H28" s="89">
        <v>1</v>
      </c>
      <c r="I28" s="89">
        <v>3</v>
      </c>
      <c r="J28" s="89">
        <v>0</v>
      </c>
      <c r="K28" s="89">
        <v>3</v>
      </c>
      <c r="L28" s="89">
        <v>1</v>
      </c>
      <c r="M28" s="89">
        <v>2</v>
      </c>
      <c r="N28" s="89">
        <v>1</v>
      </c>
      <c r="O28" s="123">
        <v>1</v>
      </c>
      <c r="P28" s="33">
        <f t="shared" si="2"/>
        <v>17</v>
      </c>
      <c r="Q28" s="277"/>
      <c r="R28" s="252" t="s">
        <v>45</v>
      </c>
      <c r="S28" s="253"/>
      <c r="T28" s="256">
        <f>+Q27/30</f>
        <v>1.7</v>
      </c>
      <c r="U28" s="257"/>
      <c r="V28" s="258"/>
      <c r="W28" s="275"/>
      <c r="X28" s="268"/>
    </row>
    <row r="29" spans="1:24" ht="12" customHeight="1" thickBot="1">
      <c r="A29" s="45"/>
      <c r="B29" s="41"/>
      <c r="C29" s="49"/>
      <c r="D29" s="34" t="s">
        <v>105</v>
      </c>
      <c r="E29" s="135" t="s">
        <v>33</v>
      </c>
      <c r="F29" s="202">
        <v>0</v>
      </c>
      <c r="G29" s="191">
        <v>5</v>
      </c>
      <c r="H29" s="191">
        <v>0</v>
      </c>
      <c r="I29" s="191">
        <v>1</v>
      </c>
      <c r="J29" s="191">
        <v>5</v>
      </c>
      <c r="K29" s="191">
        <v>0</v>
      </c>
      <c r="L29" s="191">
        <v>3</v>
      </c>
      <c r="M29" s="191">
        <v>0</v>
      </c>
      <c r="N29" s="191">
        <v>1</v>
      </c>
      <c r="O29" s="193">
        <v>0</v>
      </c>
      <c r="P29" s="34">
        <f t="shared" si="2"/>
        <v>15</v>
      </c>
      <c r="Q29" s="278"/>
      <c r="R29" s="254"/>
      <c r="S29" s="255"/>
      <c r="T29" s="259"/>
      <c r="U29" s="260"/>
      <c r="V29" s="261"/>
      <c r="W29" s="243"/>
      <c r="X29" s="247"/>
    </row>
    <row r="30" spans="1:28" ht="12" customHeight="1">
      <c r="A30" s="45"/>
      <c r="B30" s="39"/>
      <c r="C30" s="53"/>
      <c r="D30" s="32" t="s">
        <v>147</v>
      </c>
      <c r="E30" s="133" t="s">
        <v>31</v>
      </c>
      <c r="F30" s="199">
        <v>0</v>
      </c>
      <c r="G30" s="199">
        <v>5</v>
      </c>
      <c r="H30" s="199">
        <v>0</v>
      </c>
      <c r="I30" s="199">
        <v>0</v>
      </c>
      <c r="J30" s="199">
        <v>0</v>
      </c>
      <c r="K30" s="199">
        <v>3</v>
      </c>
      <c r="L30" s="199">
        <v>3</v>
      </c>
      <c r="M30" s="199">
        <v>3</v>
      </c>
      <c r="N30" s="199">
        <v>2</v>
      </c>
      <c r="O30" s="199">
        <v>2</v>
      </c>
      <c r="P30" s="43">
        <f t="shared" si="2"/>
        <v>18</v>
      </c>
      <c r="Q30" s="276">
        <f>+P30+P31+P32+Y30</f>
        <v>54</v>
      </c>
      <c r="R30" s="51">
        <v>11</v>
      </c>
      <c r="S30" s="52">
        <v>5</v>
      </c>
      <c r="T30" s="52">
        <v>3</v>
      </c>
      <c r="U30" s="52">
        <v>6</v>
      </c>
      <c r="V30" s="53">
        <v>5</v>
      </c>
      <c r="W30" s="242">
        <v>0</v>
      </c>
      <c r="X30" s="246">
        <v>0</v>
      </c>
      <c r="Y30">
        <f>SUM(W30:X30)</f>
        <v>0</v>
      </c>
      <c r="AB30">
        <v>0</v>
      </c>
    </row>
    <row r="31" spans="1:24" ht="12" customHeight="1">
      <c r="A31" s="45"/>
      <c r="B31" s="38">
        <v>9</v>
      </c>
      <c r="C31" s="48">
        <v>87</v>
      </c>
      <c r="D31" s="33" t="s">
        <v>113</v>
      </c>
      <c r="E31" s="134" t="s">
        <v>32</v>
      </c>
      <c r="F31" s="201">
        <v>0</v>
      </c>
      <c r="G31" s="89">
        <v>3</v>
      </c>
      <c r="H31" s="89">
        <v>1</v>
      </c>
      <c r="I31" s="89">
        <v>1</v>
      </c>
      <c r="J31" s="89">
        <v>0</v>
      </c>
      <c r="K31" s="89">
        <v>3</v>
      </c>
      <c r="L31" s="89">
        <v>5</v>
      </c>
      <c r="M31" s="89">
        <v>0</v>
      </c>
      <c r="N31" s="89">
        <v>0</v>
      </c>
      <c r="O31" s="123">
        <v>1</v>
      </c>
      <c r="P31" s="33">
        <f t="shared" si="2"/>
        <v>14</v>
      </c>
      <c r="Q31" s="277"/>
      <c r="R31" s="252" t="s">
        <v>45</v>
      </c>
      <c r="S31" s="253"/>
      <c r="T31" s="256">
        <f>+Q30/30</f>
        <v>1.8</v>
      </c>
      <c r="U31" s="257"/>
      <c r="V31" s="258"/>
      <c r="W31" s="275"/>
      <c r="X31" s="268"/>
    </row>
    <row r="32" spans="1:24" ht="12" customHeight="1" thickBot="1">
      <c r="A32" s="45"/>
      <c r="B32" s="41"/>
      <c r="C32" s="49"/>
      <c r="D32" s="34" t="s">
        <v>97</v>
      </c>
      <c r="E32" s="135" t="s">
        <v>33</v>
      </c>
      <c r="F32" s="202">
        <v>1</v>
      </c>
      <c r="G32" s="191">
        <v>2</v>
      </c>
      <c r="H32" s="191">
        <v>5</v>
      </c>
      <c r="I32" s="191">
        <v>0</v>
      </c>
      <c r="J32" s="191">
        <v>0</v>
      </c>
      <c r="K32" s="191">
        <v>5</v>
      </c>
      <c r="L32" s="191">
        <v>3</v>
      </c>
      <c r="M32" s="191">
        <v>0</v>
      </c>
      <c r="N32" s="191">
        <v>1</v>
      </c>
      <c r="O32" s="193">
        <v>5</v>
      </c>
      <c r="P32" s="34">
        <f t="shared" si="2"/>
        <v>22</v>
      </c>
      <c r="Q32" s="278"/>
      <c r="R32" s="254"/>
      <c r="S32" s="255"/>
      <c r="T32" s="259"/>
      <c r="U32" s="260"/>
      <c r="V32" s="261"/>
      <c r="W32" s="243"/>
      <c r="X32" s="247"/>
    </row>
    <row r="33" spans="1:28" ht="12" customHeight="1">
      <c r="A33" s="45"/>
      <c r="B33" s="39"/>
      <c r="C33" s="53"/>
      <c r="D33" s="32" t="s">
        <v>148</v>
      </c>
      <c r="E33" s="133" t="s">
        <v>31</v>
      </c>
      <c r="F33" s="199">
        <v>0</v>
      </c>
      <c r="G33" s="199">
        <v>3</v>
      </c>
      <c r="H33" s="199">
        <v>0</v>
      </c>
      <c r="I33" s="199">
        <v>5</v>
      </c>
      <c r="J33" s="199">
        <v>0</v>
      </c>
      <c r="K33" s="199">
        <v>2</v>
      </c>
      <c r="L33" s="199">
        <v>3</v>
      </c>
      <c r="M33" s="199">
        <v>3</v>
      </c>
      <c r="N33" s="199">
        <v>0</v>
      </c>
      <c r="O33" s="199">
        <v>2</v>
      </c>
      <c r="P33" s="43">
        <f t="shared" si="2"/>
        <v>18</v>
      </c>
      <c r="Q33" s="276">
        <f>+P33+P34+P35+Y33</f>
        <v>54</v>
      </c>
      <c r="R33" s="51">
        <v>11</v>
      </c>
      <c r="S33" s="52">
        <v>3</v>
      </c>
      <c r="T33" s="52">
        <v>5</v>
      </c>
      <c r="U33" s="52">
        <v>7</v>
      </c>
      <c r="V33" s="53">
        <v>4</v>
      </c>
      <c r="W33" s="242">
        <v>0</v>
      </c>
      <c r="X33" s="246">
        <v>0</v>
      </c>
      <c r="Y33">
        <f>SUM(W33:X33)</f>
        <v>0</v>
      </c>
      <c r="AB33">
        <v>0</v>
      </c>
    </row>
    <row r="34" spans="1:24" ht="12" customHeight="1">
      <c r="A34" s="45"/>
      <c r="B34" s="38">
        <v>10</v>
      </c>
      <c r="C34" s="48">
        <v>97</v>
      </c>
      <c r="D34" s="33" t="s">
        <v>107</v>
      </c>
      <c r="E34" s="134" t="s">
        <v>32</v>
      </c>
      <c r="F34" s="201">
        <v>5</v>
      </c>
      <c r="G34" s="89">
        <v>3</v>
      </c>
      <c r="H34" s="89">
        <v>0</v>
      </c>
      <c r="I34" s="89">
        <v>3</v>
      </c>
      <c r="J34" s="89">
        <v>0</v>
      </c>
      <c r="K34" s="89">
        <v>5</v>
      </c>
      <c r="L34" s="89">
        <v>2</v>
      </c>
      <c r="M34" s="89">
        <v>5</v>
      </c>
      <c r="N34" s="89">
        <v>0</v>
      </c>
      <c r="O34" s="123">
        <v>1</v>
      </c>
      <c r="P34" s="33">
        <f t="shared" si="2"/>
        <v>24</v>
      </c>
      <c r="Q34" s="277"/>
      <c r="R34" s="252" t="s">
        <v>45</v>
      </c>
      <c r="S34" s="253"/>
      <c r="T34" s="256">
        <f>+Q33/30</f>
        <v>1.8</v>
      </c>
      <c r="U34" s="257"/>
      <c r="V34" s="258"/>
      <c r="W34" s="275"/>
      <c r="X34" s="268"/>
    </row>
    <row r="35" spans="1:24" ht="12" customHeight="1" thickBot="1">
      <c r="A35" s="45"/>
      <c r="B35" s="41"/>
      <c r="C35" s="49"/>
      <c r="D35" s="34" t="s">
        <v>105</v>
      </c>
      <c r="E35" s="135" t="s">
        <v>33</v>
      </c>
      <c r="F35" s="202">
        <v>0</v>
      </c>
      <c r="G35" s="191">
        <v>3</v>
      </c>
      <c r="H35" s="191">
        <v>0</v>
      </c>
      <c r="I35" s="191">
        <v>0</v>
      </c>
      <c r="J35" s="191">
        <v>0</v>
      </c>
      <c r="K35" s="191">
        <v>2</v>
      </c>
      <c r="L35" s="191">
        <v>3</v>
      </c>
      <c r="M35" s="191">
        <v>2</v>
      </c>
      <c r="N35" s="191">
        <v>1</v>
      </c>
      <c r="O35" s="193">
        <v>1</v>
      </c>
      <c r="P35" s="34">
        <f t="shared" si="2"/>
        <v>12</v>
      </c>
      <c r="Q35" s="278"/>
      <c r="R35" s="254"/>
      <c r="S35" s="255"/>
      <c r="T35" s="259"/>
      <c r="U35" s="260"/>
      <c r="V35" s="261"/>
      <c r="W35" s="243"/>
      <c r="X35" s="247"/>
    </row>
    <row r="36" spans="1:28" ht="12" customHeight="1">
      <c r="A36" s="45"/>
      <c r="B36" s="39"/>
      <c r="C36" s="53"/>
      <c r="D36" s="32" t="s">
        <v>149</v>
      </c>
      <c r="E36" s="133" t="s">
        <v>31</v>
      </c>
      <c r="F36" s="199">
        <v>0</v>
      </c>
      <c r="G36" s="199">
        <v>5</v>
      </c>
      <c r="H36" s="199">
        <v>0</v>
      </c>
      <c r="I36" s="199">
        <v>3</v>
      </c>
      <c r="J36" s="199">
        <v>0</v>
      </c>
      <c r="K36" s="199">
        <v>0</v>
      </c>
      <c r="L36" s="199">
        <v>3</v>
      </c>
      <c r="M36" s="199">
        <v>5</v>
      </c>
      <c r="N36" s="199">
        <v>0</v>
      </c>
      <c r="O36" s="199">
        <v>3</v>
      </c>
      <c r="P36" s="43">
        <f t="shared" si="2"/>
        <v>19</v>
      </c>
      <c r="Q36" s="276">
        <f>+P36+P37+P38+Y36</f>
        <v>56</v>
      </c>
      <c r="R36" s="51">
        <v>12</v>
      </c>
      <c r="S36" s="52">
        <v>5</v>
      </c>
      <c r="T36" s="52">
        <v>0</v>
      </c>
      <c r="U36" s="52">
        <v>7</v>
      </c>
      <c r="V36" s="53">
        <v>6</v>
      </c>
      <c r="W36" s="242">
        <v>0</v>
      </c>
      <c r="X36" s="246">
        <v>0</v>
      </c>
      <c r="Y36">
        <f>SUM(W36:X36)</f>
        <v>0</v>
      </c>
      <c r="AB36">
        <v>0</v>
      </c>
    </row>
    <row r="37" spans="1:24" ht="12" customHeight="1">
      <c r="A37" s="45"/>
      <c r="B37" s="38">
        <v>11</v>
      </c>
      <c r="C37" s="48">
        <v>88</v>
      </c>
      <c r="D37" s="33" t="s">
        <v>117</v>
      </c>
      <c r="E37" s="134" t="s">
        <v>32</v>
      </c>
      <c r="F37" s="201">
        <v>0</v>
      </c>
      <c r="G37" s="89">
        <v>5</v>
      </c>
      <c r="H37" s="89">
        <v>5</v>
      </c>
      <c r="I37" s="89">
        <v>1</v>
      </c>
      <c r="J37" s="89">
        <v>0</v>
      </c>
      <c r="K37" s="89">
        <v>0</v>
      </c>
      <c r="L37" s="89">
        <v>3</v>
      </c>
      <c r="M37" s="89">
        <v>5</v>
      </c>
      <c r="N37" s="89">
        <v>1</v>
      </c>
      <c r="O37" s="123">
        <v>1</v>
      </c>
      <c r="P37" s="33">
        <f t="shared" si="2"/>
        <v>21</v>
      </c>
      <c r="Q37" s="277"/>
      <c r="R37" s="252" t="s">
        <v>45</v>
      </c>
      <c r="S37" s="253"/>
      <c r="T37" s="256">
        <f>+Q36/30</f>
        <v>1.8666666666666667</v>
      </c>
      <c r="U37" s="257"/>
      <c r="V37" s="258"/>
      <c r="W37" s="275"/>
      <c r="X37" s="268"/>
    </row>
    <row r="38" spans="1:24" ht="12" customHeight="1" thickBot="1">
      <c r="A38" s="45"/>
      <c r="B38" s="41"/>
      <c r="C38" s="49"/>
      <c r="D38" s="34" t="s">
        <v>105</v>
      </c>
      <c r="E38" s="135" t="s">
        <v>33</v>
      </c>
      <c r="F38" s="202">
        <v>0</v>
      </c>
      <c r="G38" s="191">
        <v>5</v>
      </c>
      <c r="H38" s="191">
        <v>1</v>
      </c>
      <c r="I38" s="191">
        <v>3</v>
      </c>
      <c r="J38" s="191">
        <v>0</v>
      </c>
      <c r="K38" s="191">
        <v>0</v>
      </c>
      <c r="L38" s="191">
        <v>3</v>
      </c>
      <c r="M38" s="191">
        <v>3</v>
      </c>
      <c r="N38" s="191">
        <v>0</v>
      </c>
      <c r="O38" s="193">
        <v>1</v>
      </c>
      <c r="P38" s="34">
        <f aca="true" t="shared" si="3" ref="P38:P69">SUM(F38:O38)</f>
        <v>16</v>
      </c>
      <c r="Q38" s="278"/>
      <c r="R38" s="254"/>
      <c r="S38" s="255"/>
      <c r="T38" s="259"/>
      <c r="U38" s="260"/>
      <c r="V38" s="261"/>
      <c r="W38" s="243"/>
      <c r="X38" s="247"/>
    </row>
    <row r="39" spans="1:28" ht="12" customHeight="1">
      <c r="A39" s="45"/>
      <c r="B39" s="39"/>
      <c r="C39" s="53"/>
      <c r="D39" s="32" t="s">
        <v>150</v>
      </c>
      <c r="E39" s="133" t="s">
        <v>31</v>
      </c>
      <c r="F39" s="199">
        <v>0</v>
      </c>
      <c r="G39" s="199">
        <v>1</v>
      </c>
      <c r="H39" s="199">
        <v>3</v>
      </c>
      <c r="I39" s="199">
        <v>2</v>
      </c>
      <c r="J39" s="199">
        <v>0</v>
      </c>
      <c r="K39" s="199">
        <v>1</v>
      </c>
      <c r="L39" s="199">
        <v>3</v>
      </c>
      <c r="M39" s="199">
        <v>1</v>
      </c>
      <c r="N39" s="199">
        <v>2</v>
      </c>
      <c r="O39" s="199">
        <v>0</v>
      </c>
      <c r="P39" s="43">
        <f t="shared" si="3"/>
        <v>13</v>
      </c>
      <c r="Q39" s="276">
        <f>+P39+P40+P41+Y39</f>
        <v>59</v>
      </c>
      <c r="R39" s="51">
        <v>8</v>
      </c>
      <c r="S39" s="52">
        <v>6</v>
      </c>
      <c r="T39" s="52">
        <v>5</v>
      </c>
      <c r="U39" s="52">
        <v>6</v>
      </c>
      <c r="V39" s="53">
        <v>5</v>
      </c>
      <c r="W39" s="242">
        <v>0</v>
      </c>
      <c r="X39" s="246">
        <v>0</v>
      </c>
      <c r="Y39">
        <f>SUM(W39:X39)</f>
        <v>0</v>
      </c>
      <c r="AB39">
        <v>0</v>
      </c>
    </row>
    <row r="40" spans="1:24" ht="12" customHeight="1">
      <c r="A40" s="45"/>
      <c r="B40" s="38">
        <v>12</v>
      </c>
      <c r="C40" s="48">
        <v>94</v>
      </c>
      <c r="D40" s="33" t="s">
        <v>107</v>
      </c>
      <c r="E40" s="134" t="s">
        <v>32</v>
      </c>
      <c r="F40" s="201">
        <v>0</v>
      </c>
      <c r="G40" s="89">
        <v>5</v>
      </c>
      <c r="H40" s="89">
        <v>5</v>
      </c>
      <c r="I40" s="89">
        <v>2</v>
      </c>
      <c r="J40" s="89">
        <v>0</v>
      </c>
      <c r="K40" s="89">
        <v>5</v>
      </c>
      <c r="L40" s="89">
        <v>5</v>
      </c>
      <c r="M40" s="89">
        <v>3</v>
      </c>
      <c r="N40" s="89">
        <v>0</v>
      </c>
      <c r="O40" s="123">
        <v>3</v>
      </c>
      <c r="P40" s="33">
        <f t="shared" si="3"/>
        <v>28</v>
      </c>
      <c r="Q40" s="277"/>
      <c r="R40" s="252" t="s">
        <v>45</v>
      </c>
      <c r="S40" s="253"/>
      <c r="T40" s="256">
        <f>+Q39/30</f>
        <v>1.9666666666666666</v>
      </c>
      <c r="U40" s="257"/>
      <c r="V40" s="258"/>
      <c r="W40" s="275"/>
      <c r="X40" s="268"/>
    </row>
    <row r="41" spans="1:24" ht="12" customHeight="1" thickBot="1">
      <c r="A41" s="45"/>
      <c r="B41" s="41"/>
      <c r="C41" s="49"/>
      <c r="D41" s="34" t="s">
        <v>86</v>
      </c>
      <c r="E41" s="135" t="s">
        <v>33</v>
      </c>
      <c r="F41" s="202">
        <v>2</v>
      </c>
      <c r="G41" s="191">
        <v>3</v>
      </c>
      <c r="H41" s="191">
        <v>2</v>
      </c>
      <c r="I41" s="191">
        <v>1</v>
      </c>
      <c r="J41" s="191">
        <v>0</v>
      </c>
      <c r="K41" s="191">
        <v>1</v>
      </c>
      <c r="L41" s="191">
        <v>3</v>
      </c>
      <c r="M41" s="191">
        <v>5</v>
      </c>
      <c r="N41" s="191">
        <v>0</v>
      </c>
      <c r="O41" s="193">
        <v>1</v>
      </c>
      <c r="P41" s="34">
        <f t="shared" si="3"/>
        <v>18</v>
      </c>
      <c r="Q41" s="278"/>
      <c r="R41" s="254"/>
      <c r="S41" s="255"/>
      <c r="T41" s="259"/>
      <c r="U41" s="260"/>
      <c r="V41" s="261"/>
      <c r="W41" s="243"/>
      <c r="X41" s="247"/>
    </row>
    <row r="42" spans="1:28" ht="12" customHeight="1">
      <c r="A42" s="45"/>
      <c r="B42" s="39"/>
      <c r="C42" s="53"/>
      <c r="D42" s="32" t="s">
        <v>151</v>
      </c>
      <c r="E42" s="133" t="s">
        <v>31</v>
      </c>
      <c r="F42" s="199">
        <v>1</v>
      </c>
      <c r="G42" s="199">
        <v>5</v>
      </c>
      <c r="H42" s="199">
        <v>2</v>
      </c>
      <c r="I42" s="199">
        <v>2</v>
      </c>
      <c r="J42" s="199">
        <v>0</v>
      </c>
      <c r="K42" s="199">
        <v>1</v>
      </c>
      <c r="L42" s="199">
        <v>3</v>
      </c>
      <c r="M42" s="199">
        <v>5</v>
      </c>
      <c r="N42" s="199">
        <v>2</v>
      </c>
      <c r="O42" s="199">
        <v>3</v>
      </c>
      <c r="P42" s="43">
        <f t="shared" si="3"/>
        <v>24</v>
      </c>
      <c r="Q42" s="276">
        <f>+P42+P43+P44+Y42</f>
        <v>61</v>
      </c>
      <c r="R42" s="51">
        <v>5</v>
      </c>
      <c r="S42" s="52">
        <v>8</v>
      </c>
      <c r="T42" s="52">
        <v>6</v>
      </c>
      <c r="U42" s="52">
        <v>7</v>
      </c>
      <c r="V42" s="53">
        <v>4</v>
      </c>
      <c r="W42" s="242">
        <v>0</v>
      </c>
      <c r="X42" s="246">
        <v>0</v>
      </c>
      <c r="Y42">
        <f>SUM(W42:X42)</f>
        <v>0</v>
      </c>
      <c r="AB42">
        <v>0</v>
      </c>
    </row>
    <row r="43" spans="1:24" ht="12" customHeight="1">
      <c r="A43" s="45"/>
      <c r="B43" s="38">
        <v>13</v>
      </c>
      <c r="C43" s="48">
        <v>99</v>
      </c>
      <c r="D43" s="33" t="s">
        <v>152</v>
      </c>
      <c r="E43" s="134" t="s">
        <v>32</v>
      </c>
      <c r="F43" s="201">
        <v>1</v>
      </c>
      <c r="G43" s="89">
        <v>5</v>
      </c>
      <c r="H43" s="89">
        <v>1</v>
      </c>
      <c r="I43" s="89">
        <v>1</v>
      </c>
      <c r="J43" s="89">
        <v>0</v>
      </c>
      <c r="K43" s="89">
        <v>2</v>
      </c>
      <c r="L43" s="89">
        <v>5</v>
      </c>
      <c r="M43" s="89">
        <v>2</v>
      </c>
      <c r="N43" s="89">
        <v>3</v>
      </c>
      <c r="O43" s="123">
        <v>3</v>
      </c>
      <c r="P43" s="33">
        <f t="shared" si="3"/>
        <v>23</v>
      </c>
      <c r="Q43" s="277"/>
      <c r="R43" s="252" t="s">
        <v>45</v>
      </c>
      <c r="S43" s="253"/>
      <c r="T43" s="256">
        <f>+Q42/30</f>
        <v>2.033333333333333</v>
      </c>
      <c r="U43" s="257"/>
      <c r="V43" s="258"/>
      <c r="W43" s="275"/>
      <c r="X43" s="268"/>
    </row>
    <row r="44" spans="1:24" ht="12" customHeight="1" thickBot="1">
      <c r="A44" s="45"/>
      <c r="B44" s="41"/>
      <c r="C44" s="49"/>
      <c r="D44" s="34" t="s">
        <v>99</v>
      </c>
      <c r="E44" s="135" t="s">
        <v>33</v>
      </c>
      <c r="F44" s="202">
        <v>0</v>
      </c>
      <c r="G44" s="191">
        <v>3</v>
      </c>
      <c r="H44" s="191">
        <v>0</v>
      </c>
      <c r="I44" s="191">
        <v>2</v>
      </c>
      <c r="J44" s="191">
        <v>1</v>
      </c>
      <c r="K44" s="191">
        <v>1</v>
      </c>
      <c r="L44" s="191">
        <v>3</v>
      </c>
      <c r="M44" s="191">
        <v>3</v>
      </c>
      <c r="N44" s="191">
        <v>0</v>
      </c>
      <c r="O44" s="193">
        <v>1</v>
      </c>
      <c r="P44" s="34">
        <f t="shared" si="3"/>
        <v>14</v>
      </c>
      <c r="Q44" s="278"/>
      <c r="R44" s="254"/>
      <c r="S44" s="255"/>
      <c r="T44" s="259"/>
      <c r="U44" s="260"/>
      <c r="V44" s="261"/>
      <c r="W44" s="243"/>
      <c r="X44" s="247"/>
    </row>
    <row r="45" spans="1:28" ht="12" customHeight="1">
      <c r="A45" s="45"/>
      <c r="B45" s="39"/>
      <c r="C45" s="53"/>
      <c r="D45" s="32" t="s">
        <v>153</v>
      </c>
      <c r="E45" s="133" t="s">
        <v>31</v>
      </c>
      <c r="F45" s="199">
        <v>0</v>
      </c>
      <c r="G45" s="199">
        <v>1</v>
      </c>
      <c r="H45" s="199">
        <v>2</v>
      </c>
      <c r="I45" s="199">
        <v>2</v>
      </c>
      <c r="J45" s="199">
        <v>0</v>
      </c>
      <c r="K45" s="199">
        <v>5</v>
      </c>
      <c r="L45" s="199">
        <v>3</v>
      </c>
      <c r="M45" s="199">
        <v>3</v>
      </c>
      <c r="N45" s="199">
        <v>1</v>
      </c>
      <c r="O45" s="199">
        <v>5</v>
      </c>
      <c r="P45" s="43">
        <f t="shared" si="3"/>
        <v>22</v>
      </c>
      <c r="Q45" s="276">
        <f>+P45+P46+P47+Y45</f>
        <v>62</v>
      </c>
      <c r="R45" s="51">
        <v>5</v>
      </c>
      <c r="S45" s="52">
        <v>8</v>
      </c>
      <c r="T45" s="52">
        <v>5</v>
      </c>
      <c r="U45" s="52">
        <v>8</v>
      </c>
      <c r="V45" s="53">
        <v>4</v>
      </c>
      <c r="W45" s="242">
        <v>0</v>
      </c>
      <c r="X45" s="246">
        <v>0</v>
      </c>
      <c r="Y45">
        <f>SUM(W45:X45)</f>
        <v>0</v>
      </c>
      <c r="AB45">
        <v>0</v>
      </c>
    </row>
    <row r="46" spans="1:24" ht="12" customHeight="1">
      <c r="A46" s="45"/>
      <c r="B46" s="38">
        <v>14</v>
      </c>
      <c r="C46" s="48">
        <v>89</v>
      </c>
      <c r="D46" s="33" t="s">
        <v>117</v>
      </c>
      <c r="E46" s="134" t="s">
        <v>32</v>
      </c>
      <c r="F46" s="201">
        <v>0</v>
      </c>
      <c r="G46" s="89">
        <v>5</v>
      </c>
      <c r="H46" s="89">
        <v>3</v>
      </c>
      <c r="I46" s="89">
        <v>3</v>
      </c>
      <c r="J46" s="89">
        <v>0</v>
      </c>
      <c r="K46" s="89">
        <v>1</v>
      </c>
      <c r="L46" s="89">
        <v>3</v>
      </c>
      <c r="M46" s="89">
        <v>5</v>
      </c>
      <c r="N46" s="89">
        <v>2</v>
      </c>
      <c r="O46" s="123">
        <v>3</v>
      </c>
      <c r="P46" s="33">
        <f t="shared" si="3"/>
        <v>25</v>
      </c>
      <c r="Q46" s="277"/>
      <c r="R46" s="252" t="s">
        <v>45</v>
      </c>
      <c r="S46" s="253"/>
      <c r="T46" s="256">
        <f>+Q45/30</f>
        <v>2.066666666666667</v>
      </c>
      <c r="U46" s="257"/>
      <c r="V46" s="258"/>
      <c r="W46" s="275"/>
      <c r="X46" s="268"/>
    </row>
    <row r="47" spans="1:24" ht="12" customHeight="1" thickBot="1">
      <c r="A47" s="45"/>
      <c r="B47" s="41"/>
      <c r="C47" s="49"/>
      <c r="D47" s="34" t="s">
        <v>105</v>
      </c>
      <c r="E47" s="135" t="s">
        <v>33</v>
      </c>
      <c r="F47" s="202">
        <v>1</v>
      </c>
      <c r="G47" s="191">
        <v>1</v>
      </c>
      <c r="H47" s="191">
        <v>1</v>
      </c>
      <c r="I47" s="191">
        <v>1</v>
      </c>
      <c r="J47" s="191">
        <v>1</v>
      </c>
      <c r="K47" s="191">
        <v>2</v>
      </c>
      <c r="L47" s="191">
        <v>3</v>
      </c>
      <c r="M47" s="191">
        <v>2</v>
      </c>
      <c r="N47" s="191">
        <v>0</v>
      </c>
      <c r="O47" s="193">
        <v>3</v>
      </c>
      <c r="P47" s="34">
        <f t="shared" si="3"/>
        <v>15</v>
      </c>
      <c r="Q47" s="278"/>
      <c r="R47" s="254"/>
      <c r="S47" s="255"/>
      <c r="T47" s="259"/>
      <c r="U47" s="260"/>
      <c r="V47" s="261"/>
      <c r="W47" s="243"/>
      <c r="X47" s="247"/>
    </row>
    <row r="48" spans="1:28" ht="12" customHeight="1">
      <c r="A48" s="45"/>
      <c r="B48" s="39"/>
      <c r="C48" s="53"/>
      <c r="D48" s="32" t="s">
        <v>154</v>
      </c>
      <c r="E48" s="133" t="s">
        <v>31</v>
      </c>
      <c r="F48" s="199">
        <v>0</v>
      </c>
      <c r="G48" s="199">
        <v>3</v>
      </c>
      <c r="H48" s="199">
        <v>3</v>
      </c>
      <c r="I48" s="199">
        <v>1</v>
      </c>
      <c r="J48" s="199">
        <v>0</v>
      </c>
      <c r="K48" s="199">
        <v>0</v>
      </c>
      <c r="L48" s="199">
        <v>3</v>
      </c>
      <c r="M48" s="199">
        <v>1</v>
      </c>
      <c r="N48" s="199">
        <v>2</v>
      </c>
      <c r="O48" s="199">
        <v>0</v>
      </c>
      <c r="P48" s="43">
        <f t="shared" si="3"/>
        <v>13</v>
      </c>
      <c r="Q48" s="276">
        <f>+P48+P49+P50+Y48</f>
        <v>64</v>
      </c>
      <c r="R48" s="51">
        <v>6</v>
      </c>
      <c r="S48" s="52">
        <v>7</v>
      </c>
      <c r="T48" s="52">
        <v>2</v>
      </c>
      <c r="U48" s="52">
        <v>11</v>
      </c>
      <c r="V48" s="53">
        <v>4</v>
      </c>
      <c r="W48" s="242">
        <v>0</v>
      </c>
      <c r="X48" s="246">
        <v>0</v>
      </c>
      <c r="Y48">
        <f>SUM(W48:X48)</f>
        <v>0</v>
      </c>
      <c r="AB48">
        <v>0</v>
      </c>
    </row>
    <row r="49" spans="1:24" ht="12" customHeight="1">
      <c r="A49" s="45"/>
      <c r="B49" s="38">
        <v>15</v>
      </c>
      <c r="C49" s="48">
        <v>172</v>
      </c>
      <c r="D49" s="33" t="s">
        <v>107</v>
      </c>
      <c r="E49" s="134" t="s">
        <v>32</v>
      </c>
      <c r="F49" s="201">
        <v>5</v>
      </c>
      <c r="G49" s="89">
        <v>3</v>
      </c>
      <c r="H49" s="89">
        <v>5</v>
      </c>
      <c r="I49" s="89">
        <v>1</v>
      </c>
      <c r="J49" s="89">
        <v>0</v>
      </c>
      <c r="K49" s="89">
        <v>3</v>
      </c>
      <c r="L49" s="89">
        <v>3</v>
      </c>
      <c r="M49" s="89">
        <v>3</v>
      </c>
      <c r="N49" s="89">
        <v>2</v>
      </c>
      <c r="O49" s="123">
        <v>1</v>
      </c>
      <c r="P49" s="33">
        <f t="shared" si="3"/>
        <v>26</v>
      </c>
      <c r="Q49" s="277"/>
      <c r="R49" s="252" t="s">
        <v>45</v>
      </c>
      <c r="S49" s="253"/>
      <c r="T49" s="256">
        <f>+Q48/30</f>
        <v>2.1333333333333333</v>
      </c>
      <c r="U49" s="257"/>
      <c r="V49" s="258"/>
      <c r="W49" s="275"/>
      <c r="X49" s="268"/>
    </row>
    <row r="50" spans="1:24" ht="12" customHeight="1" thickBot="1">
      <c r="A50" s="45"/>
      <c r="B50" s="42"/>
      <c r="C50" s="49"/>
      <c r="D50" s="34" t="s">
        <v>99</v>
      </c>
      <c r="E50" s="135" t="s">
        <v>33</v>
      </c>
      <c r="F50" s="202">
        <v>5</v>
      </c>
      <c r="G50" s="191">
        <v>3</v>
      </c>
      <c r="H50" s="191">
        <v>5</v>
      </c>
      <c r="I50" s="191">
        <v>1</v>
      </c>
      <c r="J50" s="191">
        <v>0</v>
      </c>
      <c r="K50" s="191">
        <v>1</v>
      </c>
      <c r="L50" s="191">
        <v>3</v>
      </c>
      <c r="M50" s="191">
        <v>3</v>
      </c>
      <c r="N50" s="191">
        <v>1</v>
      </c>
      <c r="O50" s="193">
        <v>3</v>
      </c>
      <c r="P50" s="34">
        <f t="shared" si="3"/>
        <v>25</v>
      </c>
      <c r="Q50" s="278"/>
      <c r="R50" s="254"/>
      <c r="S50" s="255"/>
      <c r="T50" s="259"/>
      <c r="U50" s="260"/>
      <c r="V50" s="261"/>
      <c r="W50" s="243"/>
      <c r="X50" s="247"/>
    </row>
    <row r="51" spans="1:28" ht="12" customHeight="1">
      <c r="A51" s="11"/>
      <c r="B51" s="39"/>
      <c r="C51" s="53"/>
      <c r="D51" s="32" t="s">
        <v>155</v>
      </c>
      <c r="E51" s="133" t="s">
        <v>31</v>
      </c>
      <c r="F51" s="199">
        <v>3</v>
      </c>
      <c r="G51" s="199">
        <v>3</v>
      </c>
      <c r="H51" s="199">
        <v>5</v>
      </c>
      <c r="I51" s="199">
        <v>1</v>
      </c>
      <c r="J51" s="199">
        <v>0</v>
      </c>
      <c r="K51" s="199">
        <v>2</v>
      </c>
      <c r="L51" s="199">
        <v>3</v>
      </c>
      <c r="M51" s="199">
        <v>3</v>
      </c>
      <c r="N51" s="199">
        <v>0</v>
      </c>
      <c r="O51" s="199">
        <v>3</v>
      </c>
      <c r="P51" s="43">
        <f t="shared" si="3"/>
        <v>23</v>
      </c>
      <c r="Q51" s="276">
        <f>+P51+P52+P53+Y51</f>
        <v>70</v>
      </c>
      <c r="R51" s="51">
        <v>3</v>
      </c>
      <c r="S51" s="52">
        <v>7</v>
      </c>
      <c r="T51" s="52">
        <v>5</v>
      </c>
      <c r="U51" s="52">
        <v>11</v>
      </c>
      <c r="V51" s="53">
        <v>4</v>
      </c>
      <c r="W51" s="242">
        <v>0</v>
      </c>
      <c r="X51" s="246">
        <v>0</v>
      </c>
      <c r="Y51">
        <f>SUM(W51:X51)</f>
        <v>0</v>
      </c>
      <c r="AB51">
        <v>0</v>
      </c>
    </row>
    <row r="52" spans="1:24" ht="12" customHeight="1">
      <c r="A52" s="11"/>
      <c r="B52" s="38">
        <v>16</v>
      </c>
      <c r="C52" s="48">
        <v>133</v>
      </c>
      <c r="D52" s="33" t="s">
        <v>113</v>
      </c>
      <c r="E52" s="134" t="s">
        <v>32</v>
      </c>
      <c r="F52" s="201">
        <v>0</v>
      </c>
      <c r="G52" s="89">
        <v>5</v>
      </c>
      <c r="H52" s="89">
        <v>3</v>
      </c>
      <c r="I52" s="89">
        <v>3</v>
      </c>
      <c r="J52" s="89">
        <v>1</v>
      </c>
      <c r="K52" s="89">
        <v>2</v>
      </c>
      <c r="L52" s="89">
        <v>3</v>
      </c>
      <c r="M52" s="89">
        <v>5</v>
      </c>
      <c r="N52" s="89">
        <v>2</v>
      </c>
      <c r="O52" s="123">
        <v>3</v>
      </c>
      <c r="P52" s="33">
        <f t="shared" si="3"/>
        <v>27</v>
      </c>
      <c r="Q52" s="277"/>
      <c r="R52" s="252" t="s">
        <v>45</v>
      </c>
      <c r="S52" s="253"/>
      <c r="T52" s="256">
        <f>+Q51/30</f>
        <v>2.3333333333333335</v>
      </c>
      <c r="U52" s="257"/>
      <c r="V52" s="258"/>
      <c r="W52" s="275"/>
      <c r="X52" s="268"/>
    </row>
    <row r="53" spans="1:24" ht="12" customHeight="1" thickBot="1">
      <c r="A53" s="11"/>
      <c r="B53" s="41"/>
      <c r="C53" s="49"/>
      <c r="D53" s="34" t="s">
        <v>97</v>
      </c>
      <c r="E53" s="135" t="s">
        <v>33</v>
      </c>
      <c r="F53" s="202">
        <v>1</v>
      </c>
      <c r="G53" s="191">
        <v>3</v>
      </c>
      <c r="H53" s="191">
        <v>1</v>
      </c>
      <c r="I53" s="191">
        <v>1</v>
      </c>
      <c r="J53" s="191">
        <v>1</v>
      </c>
      <c r="K53" s="191">
        <v>5</v>
      </c>
      <c r="L53" s="191">
        <v>3</v>
      </c>
      <c r="M53" s="191">
        <v>2</v>
      </c>
      <c r="N53" s="191">
        <v>1</v>
      </c>
      <c r="O53" s="193">
        <v>2</v>
      </c>
      <c r="P53" s="34">
        <f t="shared" si="3"/>
        <v>20</v>
      </c>
      <c r="Q53" s="278"/>
      <c r="R53" s="254"/>
      <c r="S53" s="255"/>
      <c r="T53" s="259"/>
      <c r="U53" s="260"/>
      <c r="V53" s="261"/>
      <c r="W53" s="243"/>
      <c r="X53" s="247"/>
    </row>
    <row r="54" spans="1:28" ht="12" customHeight="1">
      <c r="A54" s="11"/>
      <c r="B54" s="39"/>
      <c r="C54" s="53"/>
      <c r="D54" s="32" t="s">
        <v>156</v>
      </c>
      <c r="E54" s="133" t="s">
        <v>31</v>
      </c>
      <c r="F54" s="199">
        <v>1</v>
      </c>
      <c r="G54" s="199">
        <v>3</v>
      </c>
      <c r="H54" s="199">
        <v>2</v>
      </c>
      <c r="I54" s="199">
        <v>1</v>
      </c>
      <c r="J54" s="199">
        <v>2</v>
      </c>
      <c r="K54" s="199">
        <v>1</v>
      </c>
      <c r="L54" s="199">
        <v>5</v>
      </c>
      <c r="M54" s="199">
        <v>5</v>
      </c>
      <c r="N54" s="199">
        <v>1</v>
      </c>
      <c r="O54" s="199">
        <v>5</v>
      </c>
      <c r="P54" s="43">
        <f t="shared" si="3"/>
        <v>26</v>
      </c>
      <c r="Q54" s="276">
        <f>+P54+P55+P56+Y54</f>
        <v>72</v>
      </c>
      <c r="R54" s="51">
        <v>2</v>
      </c>
      <c r="S54" s="52">
        <v>9</v>
      </c>
      <c r="T54" s="52">
        <v>4</v>
      </c>
      <c r="U54" s="52">
        <v>10</v>
      </c>
      <c r="V54" s="53">
        <v>5</v>
      </c>
      <c r="W54" s="242">
        <v>0</v>
      </c>
      <c r="X54" s="246">
        <v>0</v>
      </c>
      <c r="Y54">
        <f>SUM(W54:X54)</f>
        <v>0</v>
      </c>
      <c r="AB54">
        <v>0</v>
      </c>
    </row>
    <row r="55" spans="1:24" ht="12" customHeight="1">
      <c r="A55" s="11"/>
      <c r="B55" s="38">
        <v>17</v>
      </c>
      <c r="C55" s="48">
        <v>103</v>
      </c>
      <c r="D55" s="33" t="s">
        <v>157</v>
      </c>
      <c r="E55" s="134" t="s">
        <v>32</v>
      </c>
      <c r="F55" s="201">
        <v>1</v>
      </c>
      <c r="G55" s="89">
        <v>3</v>
      </c>
      <c r="H55" s="89">
        <v>3</v>
      </c>
      <c r="I55" s="89">
        <v>1</v>
      </c>
      <c r="J55" s="89">
        <v>1</v>
      </c>
      <c r="K55" s="89">
        <v>3</v>
      </c>
      <c r="L55" s="89">
        <v>5</v>
      </c>
      <c r="M55" s="89">
        <v>2</v>
      </c>
      <c r="N55" s="89">
        <v>1</v>
      </c>
      <c r="O55" s="123">
        <v>3</v>
      </c>
      <c r="P55" s="33">
        <f t="shared" si="3"/>
        <v>23</v>
      </c>
      <c r="Q55" s="277"/>
      <c r="R55" s="252" t="s">
        <v>45</v>
      </c>
      <c r="S55" s="253"/>
      <c r="T55" s="256">
        <f>+Q54/30</f>
        <v>2.4</v>
      </c>
      <c r="U55" s="257"/>
      <c r="V55" s="258"/>
      <c r="W55" s="275"/>
      <c r="X55" s="268"/>
    </row>
    <row r="56" spans="1:24" ht="12" customHeight="1" thickBot="1">
      <c r="A56" s="11"/>
      <c r="B56" s="41"/>
      <c r="C56" s="49"/>
      <c r="D56" s="34" t="s">
        <v>105</v>
      </c>
      <c r="E56" s="135" t="s">
        <v>33</v>
      </c>
      <c r="F56" s="202">
        <v>0</v>
      </c>
      <c r="G56" s="191">
        <v>3</v>
      </c>
      <c r="H56" s="191">
        <v>3</v>
      </c>
      <c r="I56" s="191">
        <v>1</v>
      </c>
      <c r="J56" s="191">
        <v>3</v>
      </c>
      <c r="K56" s="191">
        <v>0</v>
      </c>
      <c r="L56" s="191">
        <v>3</v>
      </c>
      <c r="M56" s="191">
        <v>3</v>
      </c>
      <c r="N56" s="191">
        <v>2</v>
      </c>
      <c r="O56" s="193">
        <v>5</v>
      </c>
      <c r="P56" s="34">
        <f t="shared" si="3"/>
        <v>23</v>
      </c>
      <c r="Q56" s="278"/>
      <c r="R56" s="254"/>
      <c r="S56" s="255"/>
      <c r="T56" s="259"/>
      <c r="U56" s="260"/>
      <c r="V56" s="261"/>
      <c r="W56" s="243"/>
      <c r="X56" s="247"/>
    </row>
    <row r="57" spans="1:28" ht="12" customHeight="1">
      <c r="A57" s="11"/>
      <c r="B57" s="39"/>
      <c r="C57" s="53"/>
      <c r="D57" s="32" t="s">
        <v>158</v>
      </c>
      <c r="E57" s="133" t="s">
        <v>31</v>
      </c>
      <c r="F57" s="199">
        <v>3</v>
      </c>
      <c r="G57" s="199">
        <v>5</v>
      </c>
      <c r="H57" s="199">
        <v>2</v>
      </c>
      <c r="I57" s="199">
        <v>1</v>
      </c>
      <c r="J57" s="199">
        <v>5</v>
      </c>
      <c r="K57" s="199">
        <v>2</v>
      </c>
      <c r="L57" s="199">
        <v>3</v>
      </c>
      <c r="M57" s="199">
        <v>3</v>
      </c>
      <c r="N57" s="199">
        <v>3</v>
      </c>
      <c r="O57" s="199">
        <v>2</v>
      </c>
      <c r="P57" s="43">
        <f t="shared" si="3"/>
        <v>29</v>
      </c>
      <c r="Q57" s="276">
        <f>+P57+P58+P59+Y57</f>
        <v>76</v>
      </c>
      <c r="R57" s="51">
        <v>3</v>
      </c>
      <c r="S57" s="52">
        <v>4</v>
      </c>
      <c r="T57" s="52">
        <v>5</v>
      </c>
      <c r="U57" s="52">
        <v>14</v>
      </c>
      <c r="V57" s="53">
        <v>4</v>
      </c>
      <c r="W57" s="242">
        <v>0</v>
      </c>
      <c r="X57" s="246">
        <v>0</v>
      </c>
      <c r="Y57">
        <f>SUM(W57:X57)</f>
        <v>0</v>
      </c>
      <c r="AB57">
        <v>0</v>
      </c>
    </row>
    <row r="58" spans="1:24" ht="12" customHeight="1">
      <c r="A58" s="11"/>
      <c r="B58" s="38">
        <v>18</v>
      </c>
      <c r="C58" s="48">
        <v>96</v>
      </c>
      <c r="D58" s="33" t="s">
        <v>146</v>
      </c>
      <c r="E58" s="134" t="s">
        <v>32</v>
      </c>
      <c r="F58" s="201">
        <v>3</v>
      </c>
      <c r="G58" s="89">
        <v>3</v>
      </c>
      <c r="H58" s="89">
        <v>3</v>
      </c>
      <c r="I58" s="89">
        <v>2</v>
      </c>
      <c r="J58" s="89">
        <v>0</v>
      </c>
      <c r="K58" s="89">
        <v>1</v>
      </c>
      <c r="L58" s="89">
        <v>3</v>
      </c>
      <c r="M58" s="89">
        <v>3</v>
      </c>
      <c r="N58" s="89">
        <v>0</v>
      </c>
      <c r="O58" s="123">
        <v>0</v>
      </c>
      <c r="P58" s="33">
        <f t="shared" si="3"/>
        <v>18</v>
      </c>
      <c r="Q58" s="277"/>
      <c r="R58" s="252" t="s">
        <v>45</v>
      </c>
      <c r="S58" s="253"/>
      <c r="T58" s="256">
        <f>+Q57/30</f>
        <v>2.533333333333333</v>
      </c>
      <c r="U58" s="257"/>
      <c r="V58" s="258"/>
      <c r="W58" s="275"/>
      <c r="X58" s="268"/>
    </row>
    <row r="59" spans="1:24" ht="12" customHeight="1" thickBot="1">
      <c r="A59" s="11"/>
      <c r="B59" s="41"/>
      <c r="C59" s="49"/>
      <c r="D59" s="34" t="s">
        <v>105</v>
      </c>
      <c r="E59" s="135" t="s">
        <v>33</v>
      </c>
      <c r="F59" s="202">
        <v>5</v>
      </c>
      <c r="G59" s="191">
        <v>3</v>
      </c>
      <c r="H59" s="191">
        <v>3</v>
      </c>
      <c r="I59" s="191">
        <v>3</v>
      </c>
      <c r="J59" s="191">
        <v>1</v>
      </c>
      <c r="K59" s="191">
        <v>2</v>
      </c>
      <c r="L59" s="191">
        <v>5</v>
      </c>
      <c r="M59" s="191">
        <v>3</v>
      </c>
      <c r="N59" s="191">
        <v>3</v>
      </c>
      <c r="O59" s="193">
        <v>1</v>
      </c>
      <c r="P59" s="34">
        <f t="shared" si="3"/>
        <v>29</v>
      </c>
      <c r="Q59" s="278"/>
      <c r="R59" s="254"/>
      <c r="S59" s="255"/>
      <c r="T59" s="259"/>
      <c r="U59" s="260"/>
      <c r="V59" s="261"/>
      <c r="W59" s="243"/>
      <c r="X59" s="247"/>
    </row>
    <row r="60" spans="1:28" ht="12" customHeight="1">
      <c r="A60" s="11"/>
      <c r="B60" s="39"/>
      <c r="C60" s="53"/>
      <c r="D60" s="32" t="s">
        <v>159</v>
      </c>
      <c r="E60" s="133" t="s">
        <v>31</v>
      </c>
      <c r="F60" s="199">
        <v>1</v>
      </c>
      <c r="G60" s="199">
        <v>3</v>
      </c>
      <c r="H60" s="199">
        <v>1</v>
      </c>
      <c r="I60" s="199">
        <v>3</v>
      </c>
      <c r="J60" s="199">
        <v>0</v>
      </c>
      <c r="K60" s="199">
        <v>0</v>
      </c>
      <c r="L60" s="199">
        <v>3</v>
      </c>
      <c r="M60" s="199">
        <v>5</v>
      </c>
      <c r="N60" s="199">
        <v>5</v>
      </c>
      <c r="O60" s="199">
        <v>3</v>
      </c>
      <c r="P60" s="43">
        <f t="shared" si="3"/>
        <v>24</v>
      </c>
      <c r="Q60" s="276">
        <f>+P60+P61+P62+Y60</f>
        <v>81</v>
      </c>
      <c r="R60" s="51">
        <v>4</v>
      </c>
      <c r="S60" s="52">
        <v>5</v>
      </c>
      <c r="T60" s="52">
        <v>3</v>
      </c>
      <c r="U60" s="52">
        <v>10</v>
      </c>
      <c r="V60" s="53">
        <v>8</v>
      </c>
      <c r="W60" s="242">
        <v>0</v>
      </c>
      <c r="X60" s="246">
        <v>0</v>
      </c>
      <c r="Y60">
        <f>SUM(W60:X60)</f>
        <v>0</v>
      </c>
      <c r="AB60">
        <v>0</v>
      </c>
    </row>
    <row r="61" spans="1:24" ht="12" customHeight="1">
      <c r="A61" s="11"/>
      <c r="B61" s="38">
        <v>19</v>
      </c>
      <c r="C61" s="48">
        <v>149</v>
      </c>
      <c r="D61" s="33" t="s">
        <v>146</v>
      </c>
      <c r="E61" s="134" t="s">
        <v>32</v>
      </c>
      <c r="F61" s="201">
        <v>0</v>
      </c>
      <c r="G61" s="89">
        <v>3</v>
      </c>
      <c r="H61" s="89">
        <v>5</v>
      </c>
      <c r="I61" s="89">
        <v>3</v>
      </c>
      <c r="J61" s="89">
        <v>1</v>
      </c>
      <c r="K61" s="89">
        <v>3</v>
      </c>
      <c r="L61" s="89">
        <v>5</v>
      </c>
      <c r="M61" s="89">
        <v>5</v>
      </c>
      <c r="N61" s="89">
        <v>1</v>
      </c>
      <c r="O61" s="123">
        <v>0</v>
      </c>
      <c r="P61" s="33">
        <f t="shared" si="3"/>
        <v>26</v>
      </c>
      <c r="Q61" s="277"/>
      <c r="R61" s="252" t="s">
        <v>45</v>
      </c>
      <c r="S61" s="253"/>
      <c r="T61" s="256">
        <f>+Q60/30</f>
        <v>2.7</v>
      </c>
      <c r="U61" s="257"/>
      <c r="V61" s="258"/>
      <c r="W61" s="275"/>
      <c r="X61" s="268"/>
    </row>
    <row r="62" spans="1:24" ht="12" customHeight="1" thickBot="1">
      <c r="A62" s="11"/>
      <c r="B62" s="41"/>
      <c r="C62" s="49"/>
      <c r="D62" s="34" t="s">
        <v>97</v>
      </c>
      <c r="E62" s="135" t="s">
        <v>33</v>
      </c>
      <c r="F62" s="202">
        <v>5</v>
      </c>
      <c r="G62" s="191">
        <v>3</v>
      </c>
      <c r="H62" s="191">
        <v>5</v>
      </c>
      <c r="I62" s="191">
        <v>3</v>
      </c>
      <c r="J62" s="191">
        <v>2</v>
      </c>
      <c r="K62" s="191">
        <v>1</v>
      </c>
      <c r="L62" s="191">
        <v>3</v>
      </c>
      <c r="M62" s="191">
        <v>5</v>
      </c>
      <c r="N62" s="191">
        <v>2</v>
      </c>
      <c r="O62" s="193">
        <v>2</v>
      </c>
      <c r="P62" s="34">
        <f t="shared" si="3"/>
        <v>31</v>
      </c>
      <c r="Q62" s="278"/>
      <c r="R62" s="254"/>
      <c r="S62" s="255"/>
      <c r="T62" s="259"/>
      <c r="U62" s="260"/>
      <c r="V62" s="261"/>
      <c r="W62" s="243"/>
      <c r="X62" s="247"/>
    </row>
    <row r="63" spans="1:28" ht="12" customHeight="1">
      <c r="A63" s="11"/>
      <c r="B63" s="39"/>
      <c r="C63" s="53"/>
      <c r="D63" s="32" t="s">
        <v>160</v>
      </c>
      <c r="E63" s="133" t="s">
        <v>31</v>
      </c>
      <c r="F63" s="199">
        <v>1</v>
      </c>
      <c r="G63" s="199">
        <v>5</v>
      </c>
      <c r="H63" s="199">
        <v>2</v>
      </c>
      <c r="I63" s="199">
        <v>3</v>
      </c>
      <c r="J63" s="199">
        <v>2</v>
      </c>
      <c r="K63" s="199">
        <v>3</v>
      </c>
      <c r="L63" s="199">
        <v>3</v>
      </c>
      <c r="M63" s="199">
        <v>5</v>
      </c>
      <c r="N63" s="199">
        <v>1</v>
      </c>
      <c r="O63" s="199">
        <v>5</v>
      </c>
      <c r="P63" s="43">
        <f t="shared" si="3"/>
        <v>30</v>
      </c>
      <c r="Q63" s="276">
        <f>+P63+P64+P65+Y63</f>
        <v>83</v>
      </c>
      <c r="R63" s="51">
        <v>3</v>
      </c>
      <c r="S63" s="52">
        <v>5</v>
      </c>
      <c r="T63" s="52">
        <v>6</v>
      </c>
      <c r="U63" s="52">
        <v>7</v>
      </c>
      <c r="V63" s="53">
        <v>9</v>
      </c>
      <c r="W63" s="242">
        <v>0</v>
      </c>
      <c r="X63" s="246">
        <v>0</v>
      </c>
      <c r="Y63">
        <f>SUM(W63:X63)</f>
        <v>0</v>
      </c>
      <c r="AB63">
        <v>0</v>
      </c>
    </row>
    <row r="64" spans="1:24" ht="12" customHeight="1">
      <c r="A64" s="11"/>
      <c r="B64" s="38">
        <v>20</v>
      </c>
      <c r="C64" s="48">
        <v>101</v>
      </c>
      <c r="D64" s="33" t="s">
        <v>96</v>
      </c>
      <c r="E64" s="134" t="s">
        <v>32</v>
      </c>
      <c r="F64" s="201">
        <v>1</v>
      </c>
      <c r="G64" s="89">
        <v>3</v>
      </c>
      <c r="H64" s="89">
        <v>0</v>
      </c>
      <c r="I64" s="89">
        <v>2</v>
      </c>
      <c r="J64" s="89">
        <v>1</v>
      </c>
      <c r="K64" s="89">
        <v>2</v>
      </c>
      <c r="L64" s="89">
        <v>5</v>
      </c>
      <c r="M64" s="89">
        <v>5</v>
      </c>
      <c r="N64" s="89">
        <v>0</v>
      </c>
      <c r="O64" s="123">
        <v>5</v>
      </c>
      <c r="P64" s="33">
        <f t="shared" si="3"/>
        <v>24</v>
      </c>
      <c r="Q64" s="277"/>
      <c r="R64" s="252" t="s">
        <v>45</v>
      </c>
      <c r="S64" s="253"/>
      <c r="T64" s="256">
        <f>+Q63/30</f>
        <v>2.7666666666666666</v>
      </c>
      <c r="U64" s="257"/>
      <c r="V64" s="258"/>
      <c r="W64" s="275"/>
      <c r="X64" s="268"/>
    </row>
    <row r="65" spans="1:24" ht="12" customHeight="1" thickBot="1">
      <c r="A65" s="11"/>
      <c r="B65" s="41"/>
      <c r="C65" s="49"/>
      <c r="D65" s="34" t="s">
        <v>97</v>
      </c>
      <c r="E65" s="135" t="s">
        <v>33</v>
      </c>
      <c r="F65" s="202">
        <v>2</v>
      </c>
      <c r="G65" s="191">
        <v>3</v>
      </c>
      <c r="H65" s="191">
        <v>5</v>
      </c>
      <c r="I65" s="191">
        <v>5</v>
      </c>
      <c r="J65" s="191">
        <v>0</v>
      </c>
      <c r="K65" s="191">
        <v>3</v>
      </c>
      <c r="L65" s="191">
        <v>3</v>
      </c>
      <c r="M65" s="191">
        <v>1</v>
      </c>
      <c r="N65" s="191">
        <v>2</v>
      </c>
      <c r="O65" s="193">
        <v>5</v>
      </c>
      <c r="P65" s="34">
        <f t="shared" si="3"/>
        <v>29</v>
      </c>
      <c r="Q65" s="278"/>
      <c r="R65" s="254"/>
      <c r="S65" s="255"/>
      <c r="T65" s="259"/>
      <c r="U65" s="260"/>
      <c r="V65" s="261"/>
      <c r="W65" s="243"/>
      <c r="X65" s="247"/>
    </row>
    <row r="66" spans="1:28" ht="12" customHeight="1">
      <c r="A66" s="11"/>
      <c r="B66" s="39"/>
      <c r="C66" s="53"/>
      <c r="D66" s="32" t="s">
        <v>161</v>
      </c>
      <c r="E66" s="133" t="s">
        <v>31</v>
      </c>
      <c r="F66" s="199">
        <v>0</v>
      </c>
      <c r="G66" s="199">
        <v>5</v>
      </c>
      <c r="H66" s="199">
        <v>3</v>
      </c>
      <c r="I66" s="199">
        <v>2</v>
      </c>
      <c r="J66" s="199">
        <v>0</v>
      </c>
      <c r="K66" s="199">
        <v>1</v>
      </c>
      <c r="L66" s="199">
        <v>3</v>
      </c>
      <c r="M66" s="199">
        <v>5</v>
      </c>
      <c r="N66" s="199">
        <v>3</v>
      </c>
      <c r="O66" s="199">
        <v>5</v>
      </c>
      <c r="P66" s="43">
        <f t="shared" si="3"/>
        <v>27</v>
      </c>
      <c r="Q66" s="276">
        <f>+P66+P67+P68+Y66</f>
        <v>85</v>
      </c>
      <c r="R66" s="51">
        <v>3</v>
      </c>
      <c r="S66" s="52">
        <v>5</v>
      </c>
      <c r="T66" s="52">
        <v>4</v>
      </c>
      <c r="U66" s="52">
        <v>9</v>
      </c>
      <c r="V66" s="53">
        <v>9</v>
      </c>
      <c r="W66" s="242">
        <v>0</v>
      </c>
      <c r="X66" s="246">
        <v>0</v>
      </c>
      <c r="Y66">
        <f>SUM(W66:X66)</f>
        <v>0</v>
      </c>
      <c r="AB66">
        <v>0</v>
      </c>
    </row>
    <row r="67" spans="1:24" ht="12" customHeight="1">
      <c r="A67" s="11"/>
      <c r="B67" s="38">
        <v>21</v>
      </c>
      <c r="C67" s="48">
        <v>147</v>
      </c>
      <c r="D67" s="33" t="s">
        <v>146</v>
      </c>
      <c r="E67" s="134" t="s">
        <v>32</v>
      </c>
      <c r="F67" s="201">
        <v>1</v>
      </c>
      <c r="G67" s="89">
        <v>5</v>
      </c>
      <c r="H67" s="89">
        <v>3</v>
      </c>
      <c r="I67" s="89">
        <v>3</v>
      </c>
      <c r="J67" s="89">
        <v>1</v>
      </c>
      <c r="K67" s="89">
        <v>2</v>
      </c>
      <c r="L67" s="89">
        <v>5</v>
      </c>
      <c r="M67" s="89">
        <v>5</v>
      </c>
      <c r="N67" s="89">
        <v>5</v>
      </c>
      <c r="O67" s="123">
        <v>1</v>
      </c>
      <c r="P67" s="33">
        <f t="shared" si="3"/>
        <v>31</v>
      </c>
      <c r="Q67" s="277"/>
      <c r="R67" s="252" t="s">
        <v>45</v>
      </c>
      <c r="S67" s="253"/>
      <c r="T67" s="256">
        <f>+Q66/30</f>
        <v>2.8333333333333335</v>
      </c>
      <c r="U67" s="257"/>
      <c r="V67" s="258"/>
      <c r="W67" s="275"/>
      <c r="X67" s="268"/>
    </row>
    <row r="68" spans="1:24" ht="12" customHeight="1" thickBot="1">
      <c r="A68" s="11"/>
      <c r="B68" s="41"/>
      <c r="C68" s="49"/>
      <c r="D68" s="34" t="s">
        <v>105</v>
      </c>
      <c r="E68" s="135" t="s">
        <v>33</v>
      </c>
      <c r="F68" s="202">
        <v>3</v>
      </c>
      <c r="G68" s="191">
        <v>3</v>
      </c>
      <c r="H68" s="191">
        <v>0</v>
      </c>
      <c r="I68" s="191">
        <v>3</v>
      </c>
      <c r="J68" s="191">
        <v>1</v>
      </c>
      <c r="K68" s="191">
        <v>2</v>
      </c>
      <c r="L68" s="191">
        <v>5</v>
      </c>
      <c r="M68" s="191">
        <v>5</v>
      </c>
      <c r="N68" s="191">
        <v>3</v>
      </c>
      <c r="O68" s="193">
        <v>2</v>
      </c>
      <c r="P68" s="34">
        <f t="shared" si="3"/>
        <v>27</v>
      </c>
      <c r="Q68" s="278"/>
      <c r="R68" s="254"/>
      <c r="S68" s="255"/>
      <c r="T68" s="259"/>
      <c r="U68" s="260"/>
      <c r="V68" s="261"/>
      <c r="W68" s="243"/>
      <c r="X68" s="247"/>
    </row>
    <row r="69" spans="1:28" ht="12" customHeight="1">
      <c r="A69" s="11"/>
      <c r="B69" s="39"/>
      <c r="C69" s="53"/>
      <c r="D69" s="32" t="s">
        <v>162</v>
      </c>
      <c r="E69" s="133" t="s">
        <v>31</v>
      </c>
      <c r="F69" s="199">
        <v>1</v>
      </c>
      <c r="G69" s="199">
        <v>3</v>
      </c>
      <c r="H69" s="199">
        <v>5</v>
      </c>
      <c r="I69" s="199">
        <v>1</v>
      </c>
      <c r="J69" s="199">
        <v>0</v>
      </c>
      <c r="K69" s="199">
        <v>5</v>
      </c>
      <c r="L69" s="199">
        <v>5</v>
      </c>
      <c r="M69" s="199">
        <v>3</v>
      </c>
      <c r="N69" s="199">
        <v>3</v>
      </c>
      <c r="O69" s="199">
        <v>3</v>
      </c>
      <c r="P69" s="43">
        <f t="shared" si="3"/>
        <v>29</v>
      </c>
      <c r="Q69" s="276">
        <f>+P69+P70+P71+Y69</f>
        <v>86</v>
      </c>
      <c r="R69" s="51">
        <v>5</v>
      </c>
      <c r="S69" s="52">
        <v>5</v>
      </c>
      <c r="T69" s="52">
        <v>1</v>
      </c>
      <c r="U69" s="52">
        <v>8</v>
      </c>
      <c r="V69" s="53">
        <v>11</v>
      </c>
      <c r="W69" s="242">
        <v>0</v>
      </c>
      <c r="X69" s="246">
        <v>0</v>
      </c>
      <c r="Y69">
        <f>SUM(W69:X69)</f>
        <v>0</v>
      </c>
      <c r="AB69">
        <v>0</v>
      </c>
    </row>
    <row r="70" spans="1:24" ht="12" customHeight="1">
      <c r="A70" s="11"/>
      <c r="B70" s="38">
        <v>22</v>
      </c>
      <c r="C70" s="48">
        <v>107</v>
      </c>
      <c r="D70" s="33" t="s">
        <v>163</v>
      </c>
      <c r="E70" s="134" t="s">
        <v>32</v>
      </c>
      <c r="F70" s="201">
        <v>0</v>
      </c>
      <c r="G70" s="89">
        <v>5</v>
      </c>
      <c r="H70" s="89">
        <v>1</v>
      </c>
      <c r="I70" s="89">
        <v>3</v>
      </c>
      <c r="J70" s="89">
        <v>0</v>
      </c>
      <c r="K70" s="89">
        <v>5</v>
      </c>
      <c r="L70" s="89">
        <v>3</v>
      </c>
      <c r="M70" s="89">
        <v>3</v>
      </c>
      <c r="N70" s="89">
        <v>1</v>
      </c>
      <c r="O70" s="123">
        <v>5</v>
      </c>
      <c r="P70" s="33">
        <f aca="true" t="shared" si="4" ref="P70:P101">SUM(F70:O70)</f>
        <v>26</v>
      </c>
      <c r="Q70" s="277"/>
      <c r="R70" s="252" t="s">
        <v>45</v>
      </c>
      <c r="S70" s="253"/>
      <c r="T70" s="256">
        <f>+Q69/30</f>
        <v>2.8666666666666667</v>
      </c>
      <c r="U70" s="257"/>
      <c r="V70" s="258"/>
      <c r="W70" s="275"/>
      <c r="X70" s="268"/>
    </row>
    <row r="71" spans="1:24" ht="12" customHeight="1" thickBot="1">
      <c r="A71" s="11"/>
      <c r="B71" s="41"/>
      <c r="C71" s="49"/>
      <c r="D71" s="34" t="s">
        <v>105</v>
      </c>
      <c r="E71" s="135" t="s">
        <v>33</v>
      </c>
      <c r="F71" s="202">
        <v>0</v>
      </c>
      <c r="G71" s="191">
        <v>5</v>
      </c>
      <c r="H71" s="191">
        <v>2</v>
      </c>
      <c r="I71" s="191">
        <v>5</v>
      </c>
      <c r="J71" s="191">
        <v>0</v>
      </c>
      <c r="K71" s="191">
        <v>3</v>
      </c>
      <c r="L71" s="191">
        <v>5</v>
      </c>
      <c r="M71" s="191">
        <v>5</v>
      </c>
      <c r="N71" s="191">
        <v>1</v>
      </c>
      <c r="O71" s="193">
        <v>5</v>
      </c>
      <c r="P71" s="34">
        <f t="shared" si="4"/>
        <v>31</v>
      </c>
      <c r="Q71" s="278"/>
      <c r="R71" s="254"/>
      <c r="S71" s="255"/>
      <c r="T71" s="259"/>
      <c r="U71" s="260"/>
      <c r="V71" s="261"/>
      <c r="W71" s="243"/>
      <c r="X71" s="247"/>
    </row>
    <row r="72" spans="1:28" ht="12" customHeight="1">
      <c r="A72" s="11"/>
      <c r="B72" s="39"/>
      <c r="C72" s="53"/>
      <c r="D72" s="32" t="s">
        <v>164</v>
      </c>
      <c r="E72" s="133" t="s">
        <v>31</v>
      </c>
      <c r="F72" s="199">
        <v>3</v>
      </c>
      <c r="G72" s="199">
        <v>5</v>
      </c>
      <c r="H72" s="199">
        <v>3</v>
      </c>
      <c r="I72" s="199">
        <v>5</v>
      </c>
      <c r="J72" s="199">
        <v>0</v>
      </c>
      <c r="K72" s="199">
        <v>0</v>
      </c>
      <c r="L72" s="199">
        <v>3</v>
      </c>
      <c r="M72" s="199">
        <v>5</v>
      </c>
      <c r="N72" s="199">
        <v>3</v>
      </c>
      <c r="O72" s="199">
        <v>2</v>
      </c>
      <c r="P72" s="43">
        <f t="shared" si="4"/>
        <v>29</v>
      </c>
      <c r="Q72" s="276">
        <f>+P72+P73+P74+Y72</f>
        <v>88</v>
      </c>
      <c r="R72" s="51">
        <v>4</v>
      </c>
      <c r="S72" s="52">
        <v>1</v>
      </c>
      <c r="T72" s="52">
        <v>6</v>
      </c>
      <c r="U72" s="52">
        <v>10</v>
      </c>
      <c r="V72" s="53">
        <v>9</v>
      </c>
      <c r="W72" s="242">
        <v>0</v>
      </c>
      <c r="X72" s="246">
        <v>0</v>
      </c>
      <c r="Y72">
        <f>SUM(W72:X72)</f>
        <v>0</v>
      </c>
      <c r="AB72">
        <v>0</v>
      </c>
    </row>
    <row r="73" spans="1:24" ht="12" customHeight="1">
      <c r="A73" s="11"/>
      <c r="B73" s="38">
        <v>23</v>
      </c>
      <c r="C73" s="48">
        <v>155</v>
      </c>
      <c r="D73" s="33" t="s">
        <v>144</v>
      </c>
      <c r="E73" s="134" t="s">
        <v>32</v>
      </c>
      <c r="F73" s="201">
        <v>2</v>
      </c>
      <c r="G73" s="89">
        <v>3</v>
      </c>
      <c r="H73" s="89">
        <v>5</v>
      </c>
      <c r="I73" s="89">
        <v>2</v>
      </c>
      <c r="J73" s="89">
        <v>0</v>
      </c>
      <c r="K73" s="89">
        <v>2</v>
      </c>
      <c r="L73" s="89">
        <v>5</v>
      </c>
      <c r="M73" s="89">
        <v>5</v>
      </c>
      <c r="N73" s="89">
        <v>2</v>
      </c>
      <c r="O73" s="123">
        <v>3</v>
      </c>
      <c r="P73" s="33">
        <f t="shared" si="4"/>
        <v>29</v>
      </c>
      <c r="Q73" s="277"/>
      <c r="R73" s="252" t="s">
        <v>45</v>
      </c>
      <c r="S73" s="253"/>
      <c r="T73" s="256">
        <f>+Q72/30</f>
        <v>2.933333333333333</v>
      </c>
      <c r="U73" s="257"/>
      <c r="V73" s="258"/>
      <c r="W73" s="275"/>
      <c r="X73" s="268"/>
    </row>
    <row r="74" spans="1:24" ht="12" customHeight="1" thickBot="1">
      <c r="A74" s="11"/>
      <c r="B74" s="41"/>
      <c r="C74" s="49"/>
      <c r="D74" s="34" t="s">
        <v>105</v>
      </c>
      <c r="E74" s="135" t="s">
        <v>33</v>
      </c>
      <c r="F74" s="202">
        <v>2</v>
      </c>
      <c r="G74" s="191">
        <v>3</v>
      </c>
      <c r="H74" s="191">
        <v>3</v>
      </c>
      <c r="I74" s="191">
        <v>1</v>
      </c>
      <c r="J74" s="191">
        <v>0</v>
      </c>
      <c r="K74" s="191">
        <v>5</v>
      </c>
      <c r="L74" s="191">
        <v>3</v>
      </c>
      <c r="M74" s="191">
        <v>5</v>
      </c>
      <c r="N74" s="191">
        <v>5</v>
      </c>
      <c r="O74" s="193">
        <v>3</v>
      </c>
      <c r="P74" s="34">
        <f t="shared" si="4"/>
        <v>30</v>
      </c>
      <c r="Q74" s="278"/>
      <c r="R74" s="254"/>
      <c r="S74" s="255"/>
      <c r="T74" s="259"/>
      <c r="U74" s="260"/>
      <c r="V74" s="261"/>
      <c r="W74" s="243"/>
      <c r="X74" s="247"/>
    </row>
    <row r="75" spans="1:28" ht="12" customHeight="1">
      <c r="A75" s="11"/>
      <c r="B75" s="39"/>
      <c r="C75" s="53"/>
      <c r="D75" s="32" t="s">
        <v>165</v>
      </c>
      <c r="E75" s="133" t="s">
        <v>31</v>
      </c>
      <c r="F75" s="199">
        <v>2</v>
      </c>
      <c r="G75" s="199">
        <v>5</v>
      </c>
      <c r="H75" s="199">
        <v>3</v>
      </c>
      <c r="I75" s="199">
        <v>2</v>
      </c>
      <c r="J75" s="199">
        <v>0</v>
      </c>
      <c r="K75" s="199">
        <v>5</v>
      </c>
      <c r="L75" s="199">
        <v>3</v>
      </c>
      <c r="M75" s="199">
        <v>5</v>
      </c>
      <c r="N75" s="199">
        <v>0</v>
      </c>
      <c r="O75" s="199">
        <v>3</v>
      </c>
      <c r="P75" s="43">
        <f t="shared" si="4"/>
        <v>28</v>
      </c>
      <c r="Q75" s="276">
        <f>+P75+P76+P77+Y75</f>
        <v>91</v>
      </c>
      <c r="R75" s="51">
        <v>4</v>
      </c>
      <c r="S75" s="52">
        <v>0</v>
      </c>
      <c r="T75" s="52">
        <v>5</v>
      </c>
      <c r="U75" s="52">
        <v>12</v>
      </c>
      <c r="V75" s="53">
        <v>9</v>
      </c>
      <c r="W75" s="242">
        <v>0</v>
      </c>
      <c r="X75" s="246">
        <v>0</v>
      </c>
      <c r="Y75">
        <f>SUM(W75:X75)</f>
        <v>0</v>
      </c>
      <c r="AB75">
        <v>0</v>
      </c>
    </row>
    <row r="76" spans="1:24" ht="12" customHeight="1">
      <c r="A76" s="11"/>
      <c r="B76" s="38">
        <v>24</v>
      </c>
      <c r="C76" s="48">
        <v>102</v>
      </c>
      <c r="D76" s="33" t="s">
        <v>166</v>
      </c>
      <c r="E76" s="134" t="s">
        <v>32</v>
      </c>
      <c r="F76" s="201">
        <v>2</v>
      </c>
      <c r="G76" s="89">
        <v>3</v>
      </c>
      <c r="H76" s="89">
        <v>5</v>
      </c>
      <c r="I76" s="89">
        <v>2</v>
      </c>
      <c r="J76" s="89">
        <v>2</v>
      </c>
      <c r="K76" s="89">
        <v>3</v>
      </c>
      <c r="L76" s="89">
        <v>3</v>
      </c>
      <c r="M76" s="89">
        <v>3</v>
      </c>
      <c r="N76" s="89">
        <v>5</v>
      </c>
      <c r="O76" s="123">
        <v>5</v>
      </c>
      <c r="P76" s="33">
        <f t="shared" si="4"/>
        <v>33</v>
      </c>
      <c r="Q76" s="277"/>
      <c r="R76" s="252" t="s">
        <v>45</v>
      </c>
      <c r="S76" s="253"/>
      <c r="T76" s="256">
        <f>+Q75/30</f>
        <v>3.033333333333333</v>
      </c>
      <c r="U76" s="257"/>
      <c r="V76" s="258"/>
      <c r="W76" s="275"/>
      <c r="X76" s="268"/>
    </row>
    <row r="77" spans="1:24" ht="12" customHeight="1" thickBot="1">
      <c r="A77" s="11"/>
      <c r="B77" s="41"/>
      <c r="C77" s="49"/>
      <c r="D77" s="34" t="s">
        <v>91</v>
      </c>
      <c r="E77" s="135" t="s">
        <v>33</v>
      </c>
      <c r="F77" s="202">
        <v>3</v>
      </c>
      <c r="G77" s="191">
        <v>3</v>
      </c>
      <c r="H77" s="191">
        <v>5</v>
      </c>
      <c r="I77" s="191">
        <v>3</v>
      </c>
      <c r="J77" s="191">
        <v>0</v>
      </c>
      <c r="K77" s="191">
        <v>5</v>
      </c>
      <c r="L77" s="191">
        <v>3</v>
      </c>
      <c r="M77" s="191">
        <v>3</v>
      </c>
      <c r="N77" s="191">
        <v>0</v>
      </c>
      <c r="O77" s="193">
        <v>5</v>
      </c>
      <c r="P77" s="34">
        <f t="shared" si="4"/>
        <v>30</v>
      </c>
      <c r="Q77" s="278"/>
      <c r="R77" s="254"/>
      <c r="S77" s="255"/>
      <c r="T77" s="259"/>
      <c r="U77" s="260"/>
      <c r="V77" s="261"/>
      <c r="W77" s="243"/>
      <c r="X77" s="247"/>
    </row>
    <row r="78" spans="1:28" ht="12" customHeight="1">
      <c r="A78" s="11"/>
      <c r="B78" s="39"/>
      <c r="C78" s="53"/>
      <c r="D78" s="32" t="s">
        <v>167</v>
      </c>
      <c r="E78" s="133" t="s">
        <v>31</v>
      </c>
      <c r="F78" s="199">
        <v>3</v>
      </c>
      <c r="G78" s="199">
        <v>3</v>
      </c>
      <c r="H78" s="199">
        <v>3</v>
      </c>
      <c r="I78" s="199">
        <v>3</v>
      </c>
      <c r="J78" s="199">
        <v>2</v>
      </c>
      <c r="K78" s="199">
        <v>3</v>
      </c>
      <c r="L78" s="199">
        <v>3</v>
      </c>
      <c r="M78" s="199">
        <v>5</v>
      </c>
      <c r="N78" s="199">
        <v>5</v>
      </c>
      <c r="O78" s="199">
        <v>3</v>
      </c>
      <c r="P78" s="43">
        <f t="shared" si="4"/>
        <v>33</v>
      </c>
      <c r="Q78" s="276">
        <f>+P78+P79+P80+Y78</f>
        <v>98</v>
      </c>
      <c r="R78" s="51">
        <v>1</v>
      </c>
      <c r="S78" s="52">
        <v>1</v>
      </c>
      <c r="T78" s="52">
        <v>3</v>
      </c>
      <c r="U78" s="52">
        <v>17</v>
      </c>
      <c r="V78" s="53">
        <v>8</v>
      </c>
      <c r="W78" s="242">
        <v>0</v>
      </c>
      <c r="X78" s="246">
        <v>0</v>
      </c>
      <c r="Y78">
        <f>SUM(W78:X78)</f>
        <v>0</v>
      </c>
      <c r="AB78">
        <v>0</v>
      </c>
    </row>
    <row r="79" spans="1:24" ht="12" customHeight="1">
      <c r="A79" s="11"/>
      <c r="B79" s="38">
        <v>25</v>
      </c>
      <c r="C79" s="48">
        <v>142</v>
      </c>
      <c r="D79" s="33" t="s">
        <v>168</v>
      </c>
      <c r="E79" s="134" t="s">
        <v>32</v>
      </c>
      <c r="F79" s="201">
        <v>1</v>
      </c>
      <c r="G79" s="89">
        <v>5</v>
      </c>
      <c r="H79" s="89">
        <v>3</v>
      </c>
      <c r="I79" s="89">
        <v>3</v>
      </c>
      <c r="J79" s="89">
        <v>0</v>
      </c>
      <c r="K79" s="89">
        <v>3</v>
      </c>
      <c r="L79" s="89">
        <v>3</v>
      </c>
      <c r="M79" s="89">
        <v>5</v>
      </c>
      <c r="N79" s="89">
        <v>5</v>
      </c>
      <c r="O79" s="123">
        <v>5</v>
      </c>
      <c r="P79" s="33">
        <f t="shared" si="4"/>
        <v>33</v>
      </c>
      <c r="Q79" s="277"/>
      <c r="R79" s="252" t="s">
        <v>45</v>
      </c>
      <c r="S79" s="253"/>
      <c r="T79" s="256">
        <f>+Q78/30</f>
        <v>3.2666666666666666</v>
      </c>
      <c r="U79" s="257"/>
      <c r="V79" s="258"/>
      <c r="W79" s="275"/>
      <c r="X79" s="268"/>
    </row>
    <row r="80" spans="1:24" ht="12" customHeight="1" thickBot="1">
      <c r="A80" s="11"/>
      <c r="B80" s="41"/>
      <c r="C80" s="49"/>
      <c r="D80" s="34" t="s">
        <v>99</v>
      </c>
      <c r="E80" s="135" t="s">
        <v>33</v>
      </c>
      <c r="F80" s="202">
        <v>2</v>
      </c>
      <c r="G80" s="191">
        <v>3</v>
      </c>
      <c r="H80" s="191">
        <v>2</v>
      </c>
      <c r="I80" s="191">
        <v>3</v>
      </c>
      <c r="J80" s="191">
        <v>3</v>
      </c>
      <c r="K80" s="191">
        <v>3</v>
      </c>
      <c r="L80" s="191">
        <v>3</v>
      </c>
      <c r="M80" s="191">
        <v>5</v>
      </c>
      <c r="N80" s="191">
        <v>5</v>
      </c>
      <c r="O80" s="193">
        <v>3</v>
      </c>
      <c r="P80" s="34">
        <f t="shared" si="4"/>
        <v>32</v>
      </c>
      <c r="Q80" s="278"/>
      <c r="R80" s="254"/>
      <c r="S80" s="255"/>
      <c r="T80" s="259"/>
      <c r="U80" s="260"/>
      <c r="V80" s="261"/>
      <c r="W80" s="243"/>
      <c r="X80" s="247"/>
    </row>
    <row r="81" spans="1:28" ht="12" customHeight="1">
      <c r="A81" s="11"/>
      <c r="B81" s="39"/>
      <c r="C81" s="53"/>
      <c r="D81" s="32" t="s">
        <v>169</v>
      </c>
      <c r="E81" s="133" t="s">
        <v>31</v>
      </c>
      <c r="F81" s="199">
        <v>5</v>
      </c>
      <c r="G81" s="199">
        <v>5</v>
      </c>
      <c r="H81" s="199">
        <v>5</v>
      </c>
      <c r="I81" s="199">
        <v>5</v>
      </c>
      <c r="J81" s="199">
        <v>5</v>
      </c>
      <c r="K81" s="199">
        <v>3</v>
      </c>
      <c r="L81" s="199">
        <v>5</v>
      </c>
      <c r="M81" s="199">
        <v>5</v>
      </c>
      <c r="N81" s="199">
        <v>5</v>
      </c>
      <c r="O81" s="199">
        <v>5</v>
      </c>
      <c r="P81" s="43">
        <f t="shared" si="4"/>
        <v>48</v>
      </c>
      <c r="Q81" s="276">
        <f>+P81+P82+P83+Y81</f>
        <v>130</v>
      </c>
      <c r="R81" s="51">
        <v>0</v>
      </c>
      <c r="S81" s="52">
        <v>0</v>
      </c>
      <c r="T81" s="52">
        <v>4</v>
      </c>
      <c r="U81" s="52">
        <v>4</v>
      </c>
      <c r="V81" s="53">
        <v>22</v>
      </c>
      <c r="W81" s="242">
        <v>0</v>
      </c>
      <c r="X81" s="246">
        <v>0</v>
      </c>
      <c r="Y81">
        <f>SUM(W81:X81)</f>
        <v>0</v>
      </c>
      <c r="AB81">
        <v>0</v>
      </c>
    </row>
    <row r="82" spans="1:24" ht="12" customHeight="1">
      <c r="A82" s="11"/>
      <c r="B82" s="38">
        <v>26</v>
      </c>
      <c r="C82" s="48">
        <v>176</v>
      </c>
      <c r="D82" s="33" t="s">
        <v>170</v>
      </c>
      <c r="E82" s="134" t="s">
        <v>32</v>
      </c>
      <c r="F82" s="201">
        <v>5</v>
      </c>
      <c r="G82" s="89">
        <v>5</v>
      </c>
      <c r="H82" s="89">
        <v>5</v>
      </c>
      <c r="I82" s="89">
        <v>5</v>
      </c>
      <c r="J82" s="89">
        <v>2</v>
      </c>
      <c r="K82" s="89">
        <v>5</v>
      </c>
      <c r="L82" s="89">
        <v>3</v>
      </c>
      <c r="M82" s="89">
        <v>5</v>
      </c>
      <c r="N82" s="89">
        <v>2</v>
      </c>
      <c r="O82" s="123">
        <v>3</v>
      </c>
      <c r="P82" s="33">
        <f t="shared" si="4"/>
        <v>40</v>
      </c>
      <c r="Q82" s="277"/>
      <c r="R82" s="252" t="s">
        <v>45</v>
      </c>
      <c r="S82" s="253"/>
      <c r="T82" s="256">
        <f>+Q81/30</f>
        <v>4.333333333333333</v>
      </c>
      <c r="U82" s="257"/>
      <c r="V82" s="258"/>
      <c r="W82" s="275"/>
      <c r="X82" s="268"/>
    </row>
    <row r="83" spans="1:24" ht="12" customHeight="1" thickBot="1">
      <c r="A83" s="11"/>
      <c r="B83" s="41"/>
      <c r="C83" s="49"/>
      <c r="D83" s="34" t="s">
        <v>97</v>
      </c>
      <c r="E83" s="135" t="s">
        <v>33</v>
      </c>
      <c r="F83" s="202">
        <v>2</v>
      </c>
      <c r="G83" s="191">
        <v>5</v>
      </c>
      <c r="H83" s="191">
        <v>5</v>
      </c>
      <c r="I83" s="191">
        <v>5</v>
      </c>
      <c r="J83" s="191">
        <v>2</v>
      </c>
      <c r="K83" s="191">
        <v>5</v>
      </c>
      <c r="L83" s="191">
        <v>5</v>
      </c>
      <c r="M83" s="191">
        <v>5</v>
      </c>
      <c r="N83" s="191">
        <v>3</v>
      </c>
      <c r="O83" s="193">
        <v>5</v>
      </c>
      <c r="P83" s="34">
        <f t="shared" si="4"/>
        <v>42</v>
      </c>
      <c r="Q83" s="278"/>
      <c r="R83" s="254"/>
      <c r="S83" s="255"/>
      <c r="T83" s="259"/>
      <c r="U83" s="260"/>
      <c r="V83" s="261"/>
      <c r="W83" s="243"/>
      <c r="X83" s="247"/>
    </row>
    <row r="84" spans="1:28" ht="12" customHeight="1">
      <c r="A84" s="11"/>
      <c r="B84" s="39"/>
      <c r="C84" s="53"/>
      <c r="D84" s="32" t="s">
        <v>171</v>
      </c>
      <c r="E84" s="133" t="s">
        <v>31</v>
      </c>
      <c r="F84" s="199">
        <v>2</v>
      </c>
      <c r="G84" s="199">
        <v>5</v>
      </c>
      <c r="H84" s="199">
        <v>5</v>
      </c>
      <c r="I84" s="199">
        <v>5</v>
      </c>
      <c r="J84" s="199">
        <v>3</v>
      </c>
      <c r="K84" s="199">
        <v>5</v>
      </c>
      <c r="L84" s="199">
        <v>5</v>
      </c>
      <c r="M84" s="199">
        <v>5</v>
      </c>
      <c r="N84" s="199">
        <v>5</v>
      </c>
      <c r="O84" s="199">
        <v>5</v>
      </c>
      <c r="P84" s="43">
        <f t="shared" si="4"/>
        <v>45</v>
      </c>
      <c r="Q84" s="276">
        <f>+P84+P85+P86+Y84</f>
        <v>141</v>
      </c>
      <c r="R84" s="51">
        <v>0</v>
      </c>
      <c r="S84" s="52">
        <v>0</v>
      </c>
      <c r="T84" s="52">
        <v>1</v>
      </c>
      <c r="U84" s="52">
        <v>3</v>
      </c>
      <c r="V84" s="53">
        <v>26</v>
      </c>
      <c r="W84" s="242">
        <v>0</v>
      </c>
      <c r="X84" s="246">
        <v>0</v>
      </c>
      <c r="Y84">
        <f>SUM(W84:X84)</f>
        <v>0</v>
      </c>
      <c r="AB84">
        <v>0</v>
      </c>
    </row>
    <row r="85" spans="1:24" ht="12" customHeight="1">
      <c r="A85" s="11"/>
      <c r="B85" s="38">
        <v>27</v>
      </c>
      <c r="C85" s="48">
        <v>156</v>
      </c>
      <c r="D85" s="33" t="s">
        <v>172</v>
      </c>
      <c r="E85" s="134" t="s">
        <v>32</v>
      </c>
      <c r="F85" s="201">
        <v>5</v>
      </c>
      <c r="G85" s="89">
        <v>5</v>
      </c>
      <c r="H85" s="89">
        <v>5</v>
      </c>
      <c r="I85" s="89">
        <v>5</v>
      </c>
      <c r="J85" s="89">
        <v>3</v>
      </c>
      <c r="K85" s="89">
        <v>5</v>
      </c>
      <c r="L85" s="89">
        <v>5</v>
      </c>
      <c r="M85" s="89">
        <v>5</v>
      </c>
      <c r="N85" s="89">
        <v>5</v>
      </c>
      <c r="O85" s="123">
        <v>5</v>
      </c>
      <c r="P85" s="33">
        <f t="shared" si="4"/>
        <v>48</v>
      </c>
      <c r="Q85" s="277"/>
      <c r="R85" s="252" t="s">
        <v>45</v>
      </c>
      <c r="S85" s="253"/>
      <c r="T85" s="256">
        <f>+Q84/30</f>
        <v>4.7</v>
      </c>
      <c r="U85" s="257"/>
      <c r="V85" s="258"/>
      <c r="W85" s="275"/>
      <c r="X85" s="268"/>
    </row>
    <row r="86" spans="1:24" ht="12" customHeight="1" thickBot="1">
      <c r="A86" s="11"/>
      <c r="B86" s="41"/>
      <c r="C86" s="49"/>
      <c r="D86" s="34"/>
      <c r="E86" s="135" t="s">
        <v>33</v>
      </c>
      <c r="F86" s="202">
        <v>5</v>
      </c>
      <c r="G86" s="191">
        <v>5</v>
      </c>
      <c r="H86" s="191">
        <v>5</v>
      </c>
      <c r="I86" s="191">
        <v>5</v>
      </c>
      <c r="J86" s="191">
        <v>3</v>
      </c>
      <c r="K86" s="191">
        <v>5</v>
      </c>
      <c r="L86" s="191">
        <v>5</v>
      </c>
      <c r="M86" s="191">
        <v>5</v>
      </c>
      <c r="N86" s="191">
        <v>5</v>
      </c>
      <c r="O86" s="193">
        <v>5</v>
      </c>
      <c r="P86" s="34">
        <f t="shared" si="4"/>
        <v>48</v>
      </c>
      <c r="Q86" s="278"/>
      <c r="R86" s="254"/>
      <c r="S86" s="255"/>
      <c r="T86" s="259"/>
      <c r="U86" s="260"/>
      <c r="V86" s="261"/>
      <c r="W86" s="243"/>
      <c r="X86" s="247"/>
    </row>
    <row r="87" spans="1:28" ht="12" customHeight="1">
      <c r="A87" s="1"/>
      <c r="B87" s="39"/>
      <c r="C87" s="53"/>
      <c r="D87" s="32" t="s">
        <v>173</v>
      </c>
      <c r="E87" s="133" t="s">
        <v>31</v>
      </c>
      <c r="F87" s="199">
        <v>3</v>
      </c>
      <c r="G87" s="199">
        <v>5</v>
      </c>
      <c r="H87" s="199">
        <v>5</v>
      </c>
      <c r="I87" s="199">
        <v>5</v>
      </c>
      <c r="J87" s="199">
        <v>3</v>
      </c>
      <c r="K87" s="199">
        <v>5</v>
      </c>
      <c r="L87" s="199">
        <v>5</v>
      </c>
      <c r="M87" s="199">
        <v>5</v>
      </c>
      <c r="N87" s="199">
        <v>5</v>
      </c>
      <c r="O87" s="199">
        <v>5</v>
      </c>
      <c r="P87" s="43">
        <f t="shared" si="4"/>
        <v>46</v>
      </c>
      <c r="Q87" s="276">
        <f>+P87+P88+P89+Y87</f>
        <v>144</v>
      </c>
      <c r="R87" s="51">
        <v>0</v>
      </c>
      <c r="S87" s="52">
        <v>0</v>
      </c>
      <c r="T87" s="52">
        <v>0</v>
      </c>
      <c r="U87" s="52">
        <v>3</v>
      </c>
      <c r="V87" s="53">
        <v>27</v>
      </c>
      <c r="W87" s="242">
        <v>0</v>
      </c>
      <c r="X87" s="246">
        <v>0</v>
      </c>
      <c r="Y87">
        <f>SUM(W87:X87)</f>
        <v>0</v>
      </c>
      <c r="AB87">
        <v>0</v>
      </c>
    </row>
    <row r="88" spans="1:24" ht="12" customHeight="1">
      <c r="A88" s="1"/>
      <c r="B88" s="38">
        <v>28</v>
      </c>
      <c r="C88" s="48">
        <v>154</v>
      </c>
      <c r="D88" s="33" t="s">
        <v>174</v>
      </c>
      <c r="E88" s="134" t="s">
        <v>32</v>
      </c>
      <c r="F88" s="201">
        <v>3</v>
      </c>
      <c r="G88" s="89">
        <v>5</v>
      </c>
      <c r="H88" s="89">
        <v>5</v>
      </c>
      <c r="I88" s="89">
        <v>5</v>
      </c>
      <c r="J88" s="89">
        <v>5</v>
      </c>
      <c r="K88" s="89">
        <v>5</v>
      </c>
      <c r="L88" s="89">
        <v>5</v>
      </c>
      <c r="M88" s="89">
        <v>5</v>
      </c>
      <c r="N88" s="89">
        <v>5</v>
      </c>
      <c r="O88" s="123">
        <v>5</v>
      </c>
      <c r="P88" s="33">
        <f t="shared" si="4"/>
        <v>48</v>
      </c>
      <c r="Q88" s="277"/>
      <c r="R88" s="252" t="s">
        <v>45</v>
      </c>
      <c r="S88" s="253"/>
      <c r="T88" s="256">
        <f>+Q87/30</f>
        <v>4.8</v>
      </c>
      <c r="U88" s="257"/>
      <c r="V88" s="258"/>
      <c r="W88" s="275"/>
      <c r="X88" s="268"/>
    </row>
    <row r="89" spans="1:24" ht="12" customHeight="1" thickBot="1">
      <c r="A89" s="1"/>
      <c r="B89" s="41"/>
      <c r="C89" s="49"/>
      <c r="D89" s="34" t="s">
        <v>86</v>
      </c>
      <c r="E89" s="135" t="s">
        <v>33</v>
      </c>
      <c r="F89" s="202">
        <v>5</v>
      </c>
      <c r="G89" s="191">
        <v>5</v>
      </c>
      <c r="H89" s="191">
        <v>5</v>
      </c>
      <c r="I89" s="191">
        <v>5</v>
      </c>
      <c r="J89" s="191">
        <v>5</v>
      </c>
      <c r="K89" s="191">
        <v>5</v>
      </c>
      <c r="L89" s="191">
        <v>5</v>
      </c>
      <c r="M89" s="191">
        <v>5</v>
      </c>
      <c r="N89" s="191">
        <v>5</v>
      </c>
      <c r="O89" s="193">
        <v>5</v>
      </c>
      <c r="P89" s="34">
        <f t="shared" si="4"/>
        <v>50</v>
      </c>
      <c r="Q89" s="278"/>
      <c r="R89" s="254"/>
      <c r="S89" s="255"/>
      <c r="T89" s="259"/>
      <c r="U89" s="260"/>
      <c r="V89" s="261"/>
      <c r="W89" s="243"/>
      <c r="X89" s="247"/>
    </row>
    <row r="90" spans="1:28" ht="12" customHeight="1">
      <c r="A90" s="1"/>
      <c r="B90" s="39"/>
      <c r="C90" s="53"/>
      <c r="D90" s="32" t="s">
        <v>175</v>
      </c>
      <c r="E90" s="133" t="s">
        <v>31</v>
      </c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43">
        <f t="shared" si="4"/>
        <v>0</v>
      </c>
      <c r="Q90" s="276" t="s">
        <v>178</v>
      </c>
      <c r="R90" s="51"/>
      <c r="S90" s="52"/>
      <c r="T90" s="52"/>
      <c r="U90" s="52"/>
      <c r="V90" s="53"/>
      <c r="W90" s="242">
        <v>0</v>
      </c>
      <c r="X90" s="246">
        <v>0</v>
      </c>
      <c r="Y90">
        <f>SUM(W90:X90)</f>
        <v>0</v>
      </c>
      <c r="AB90">
        <v>0</v>
      </c>
    </row>
    <row r="91" spans="1:24" ht="12" customHeight="1">
      <c r="A91" s="1"/>
      <c r="B91" s="38">
        <v>29</v>
      </c>
      <c r="C91" s="48">
        <v>90</v>
      </c>
      <c r="D91" s="33" t="s">
        <v>176</v>
      </c>
      <c r="E91" s="134" t="s">
        <v>32</v>
      </c>
      <c r="F91" s="201"/>
      <c r="G91" s="89"/>
      <c r="H91" s="89"/>
      <c r="I91" s="89"/>
      <c r="J91" s="89"/>
      <c r="K91" s="89"/>
      <c r="L91" s="89"/>
      <c r="M91" s="89"/>
      <c r="N91" s="89"/>
      <c r="O91" s="123"/>
      <c r="P91" s="33">
        <f t="shared" si="4"/>
        <v>0</v>
      </c>
      <c r="Q91" s="277"/>
      <c r="R91" s="252" t="s">
        <v>45</v>
      </c>
      <c r="S91" s="253"/>
      <c r="T91" s="256" t="e">
        <f>+Q90/30</f>
        <v>#VALUE!</v>
      </c>
      <c r="U91" s="257"/>
      <c r="V91" s="258"/>
      <c r="W91" s="275"/>
      <c r="X91" s="268"/>
    </row>
    <row r="92" spans="1:24" ht="12" customHeight="1" thickBot="1">
      <c r="A92" s="1"/>
      <c r="B92" s="41"/>
      <c r="C92" s="49"/>
      <c r="D92" s="34" t="s">
        <v>105</v>
      </c>
      <c r="E92" s="135" t="s">
        <v>33</v>
      </c>
      <c r="F92" s="202"/>
      <c r="G92" s="191"/>
      <c r="H92" s="191"/>
      <c r="I92" s="191"/>
      <c r="J92" s="191"/>
      <c r="K92" s="191"/>
      <c r="L92" s="191"/>
      <c r="M92" s="191"/>
      <c r="N92" s="191"/>
      <c r="O92" s="193"/>
      <c r="P92" s="34">
        <f t="shared" si="4"/>
        <v>0</v>
      </c>
      <c r="Q92" s="278"/>
      <c r="R92" s="254"/>
      <c r="S92" s="255"/>
      <c r="T92" s="259"/>
      <c r="U92" s="260"/>
      <c r="V92" s="261"/>
      <c r="W92" s="243"/>
      <c r="X92" s="247"/>
    </row>
    <row r="93" spans="1:25" ht="12" customHeight="1">
      <c r="A93" s="1"/>
      <c r="B93" s="39"/>
      <c r="C93" s="53"/>
      <c r="D93" s="32"/>
      <c r="E93" s="133" t="s">
        <v>31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43">
        <f t="shared" si="4"/>
        <v>0</v>
      </c>
      <c r="Q93" s="276">
        <f>+P93+P94+P95+Y93</f>
        <v>0</v>
      </c>
      <c r="R93" s="51"/>
      <c r="S93" s="52"/>
      <c r="T93" s="52"/>
      <c r="U93" s="52"/>
      <c r="V93" s="53"/>
      <c r="W93" s="242"/>
      <c r="X93" s="246"/>
      <c r="Y93">
        <f>SUM(W93:X93)</f>
        <v>0</v>
      </c>
    </row>
    <row r="94" spans="1:24" ht="12" customHeight="1">
      <c r="A94" s="1"/>
      <c r="B94" s="38"/>
      <c r="C94" s="48"/>
      <c r="D94" s="33"/>
      <c r="E94" s="134" t="s">
        <v>32</v>
      </c>
      <c r="F94" s="201"/>
      <c r="G94" s="89"/>
      <c r="H94" s="89"/>
      <c r="I94" s="89"/>
      <c r="J94" s="89"/>
      <c r="K94" s="89"/>
      <c r="L94" s="89"/>
      <c r="M94" s="89"/>
      <c r="N94" s="89"/>
      <c r="O94" s="123"/>
      <c r="P94" s="33">
        <f t="shared" si="4"/>
        <v>0</v>
      </c>
      <c r="Q94" s="277"/>
      <c r="R94" s="252" t="s">
        <v>45</v>
      </c>
      <c r="S94" s="253"/>
      <c r="T94" s="256">
        <f>+Q93/30</f>
        <v>0</v>
      </c>
      <c r="U94" s="257"/>
      <c r="V94" s="258"/>
      <c r="W94" s="275"/>
      <c r="X94" s="268"/>
    </row>
    <row r="95" spans="1:24" ht="12" customHeight="1" thickBot="1">
      <c r="A95" s="1"/>
      <c r="B95" s="41"/>
      <c r="C95" s="49"/>
      <c r="D95" s="34"/>
      <c r="E95" s="135" t="s">
        <v>33</v>
      </c>
      <c r="F95" s="202"/>
      <c r="G95" s="191"/>
      <c r="H95" s="191"/>
      <c r="I95" s="191"/>
      <c r="J95" s="191"/>
      <c r="K95" s="191"/>
      <c r="L95" s="191"/>
      <c r="M95" s="191"/>
      <c r="N95" s="191"/>
      <c r="O95" s="193"/>
      <c r="P95" s="34">
        <f t="shared" si="4"/>
        <v>0</v>
      </c>
      <c r="Q95" s="278"/>
      <c r="R95" s="254"/>
      <c r="S95" s="255"/>
      <c r="T95" s="259"/>
      <c r="U95" s="260"/>
      <c r="V95" s="261"/>
      <c r="W95" s="243"/>
      <c r="X95" s="247"/>
    </row>
    <row r="96" spans="1:25" ht="12" customHeight="1">
      <c r="A96" s="1"/>
      <c r="B96" s="39"/>
      <c r="C96" s="53"/>
      <c r="D96" s="32"/>
      <c r="E96" s="133" t="s">
        <v>31</v>
      </c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43">
        <f t="shared" si="4"/>
        <v>0</v>
      </c>
      <c r="Q96" s="276">
        <f>+P96+P97+P98+Y96</f>
        <v>0</v>
      </c>
      <c r="R96" s="51"/>
      <c r="S96" s="52"/>
      <c r="T96" s="52"/>
      <c r="U96" s="52"/>
      <c r="V96" s="53"/>
      <c r="W96" s="242"/>
      <c r="X96" s="246"/>
      <c r="Y96">
        <f>SUM(W96:X96)</f>
        <v>0</v>
      </c>
    </row>
    <row r="97" spans="1:24" ht="12" customHeight="1">
      <c r="A97" s="1"/>
      <c r="B97" s="38"/>
      <c r="C97" s="48"/>
      <c r="D97" s="33"/>
      <c r="E97" s="134" t="s">
        <v>32</v>
      </c>
      <c r="F97" s="201"/>
      <c r="G97" s="89"/>
      <c r="H97" s="89"/>
      <c r="I97" s="89"/>
      <c r="J97" s="89"/>
      <c r="K97" s="89"/>
      <c r="L97" s="89"/>
      <c r="M97" s="89"/>
      <c r="N97" s="89"/>
      <c r="O97" s="123"/>
      <c r="P97" s="33">
        <f t="shared" si="4"/>
        <v>0</v>
      </c>
      <c r="Q97" s="277"/>
      <c r="R97" s="252" t="s">
        <v>45</v>
      </c>
      <c r="S97" s="253"/>
      <c r="T97" s="256">
        <f>+Q96/30</f>
        <v>0</v>
      </c>
      <c r="U97" s="257"/>
      <c r="V97" s="258"/>
      <c r="W97" s="275"/>
      <c r="X97" s="268"/>
    </row>
    <row r="98" spans="1:24" ht="12" customHeight="1" thickBot="1">
      <c r="A98" s="1"/>
      <c r="B98" s="41"/>
      <c r="C98" s="49"/>
      <c r="D98" s="34"/>
      <c r="E98" s="135" t="s">
        <v>33</v>
      </c>
      <c r="F98" s="202"/>
      <c r="G98" s="191"/>
      <c r="H98" s="191"/>
      <c r="I98" s="191"/>
      <c r="J98" s="191"/>
      <c r="K98" s="191"/>
      <c r="L98" s="191"/>
      <c r="M98" s="191"/>
      <c r="N98" s="191"/>
      <c r="O98" s="193"/>
      <c r="P98" s="34">
        <f t="shared" si="4"/>
        <v>0</v>
      </c>
      <c r="Q98" s="278"/>
      <c r="R98" s="254"/>
      <c r="S98" s="255"/>
      <c r="T98" s="259"/>
      <c r="U98" s="260"/>
      <c r="V98" s="261"/>
      <c r="W98" s="243"/>
      <c r="X98" s="247"/>
    </row>
    <row r="99" spans="1:25" ht="12" customHeight="1">
      <c r="A99" s="1"/>
      <c r="B99" s="39"/>
      <c r="C99" s="53"/>
      <c r="D99" s="32"/>
      <c r="E99" s="133" t="s">
        <v>31</v>
      </c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43">
        <f t="shared" si="4"/>
        <v>0</v>
      </c>
      <c r="Q99" s="276">
        <f>+P99+P100+P101+Y99</f>
        <v>0</v>
      </c>
      <c r="R99" s="51"/>
      <c r="S99" s="52"/>
      <c r="T99" s="52"/>
      <c r="U99" s="52"/>
      <c r="V99" s="53"/>
      <c r="W99" s="242"/>
      <c r="X99" s="246"/>
      <c r="Y99">
        <f>SUM(W99:X99)</f>
        <v>0</v>
      </c>
    </row>
    <row r="100" spans="1:24" ht="12" customHeight="1">
      <c r="A100" s="1"/>
      <c r="B100" s="38"/>
      <c r="C100" s="48"/>
      <c r="D100" s="33"/>
      <c r="E100" s="134" t="s">
        <v>32</v>
      </c>
      <c r="F100" s="201"/>
      <c r="G100" s="89"/>
      <c r="H100" s="89"/>
      <c r="I100" s="89"/>
      <c r="J100" s="89"/>
      <c r="K100" s="89"/>
      <c r="L100" s="89"/>
      <c r="M100" s="89"/>
      <c r="N100" s="89"/>
      <c r="O100" s="123"/>
      <c r="P100" s="33">
        <f t="shared" si="4"/>
        <v>0</v>
      </c>
      <c r="Q100" s="277"/>
      <c r="R100" s="252" t="s">
        <v>45</v>
      </c>
      <c r="S100" s="253"/>
      <c r="T100" s="256">
        <f>+Q99/30</f>
        <v>0</v>
      </c>
      <c r="U100" s="257"/>
      <c r="V100" s="258"/>
      <c r="W100" s="275"/>
      <c r="X100" s="268"/>
    </row>
    <row r="101" spans="1:24" ht="12" customHeight="1" thickBot="1">
      <c r="A101" s="1"/>
      <c r="B101" s="41"/>
      <c r="C101" s="49"/>
      <c r="D101" s="34"/>
      <c r="E101" s="135" t="s">
        <v>33</v>
      </c>
      <c r="F101" s="202"/>
      <c r="G101" s="191"/>
      <c r="H101" s="191"/>
      <c r="I101" s="191"/>
      <c r="J101" s="191"/>
      <c r="K101" s="191"/>
      <c r="L101" s="191"/>
      <c r="M101" s="191"/>
      <c r="N101" s="191"/>
      <c r="O101" s="193"/>
      <c r="P101" s="34">
        <f t="shared" si="4"/>
        <v>0</v>
      </c>
      <c r="Q101" s="278"/>
      <c r="R101" s="254"/>
      <c r="S101" s="255"/>
      <c r="T101" s="259"/>
      <c r="U101" s="260"/>
      <c r="V101" s="261"/>
      <c r="W101" s="243"/>
      <c r="X101" s="247"/>
    </row>
    <row r="102" spans="1:25" ht="12" customHeight="1">
      <c r="A102" s="1"/>
      <c r="B102" s="39"/>
      <c r="C102" s="53"/>
      <c r="D102" s="32"/>
      <c r="E102" s="133" t="s">
        <v>31</v>
      </c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43">
        <f aca="true" t="shared" si="5" ref="P102:P133">SUM(F102:O102)</f>
        <v>0</v>
      </c>
      <c r="Q102" s="276">
        <f>+P102+P103+P104+Y102</f>
        <v>0</v>
      </c>
      <c r="R102" s="51"/>
      <c r="S102" s="52"/>
      <c r="T102" s="52"/>
      <c r="U102" s="52"/>
      <c r="V102" s="53"/>
      <c r="W102" s="242"/>
      <c r="X102" s="246"/>
      <c r="Y102">
        <f>SUM(W102:X102)</f>
        <v>0</v>
      </c>
    </row>
    <row r="103" spans="1:24" ht="12" customHeight="1">
      <c r="A103" s="1"/>
      <c r="B103" s="38"/>
      <c r="C103" s="48"/>
      <c r="D103" s="33"/>
      <c r="E103" s="134" t="s">
        <v>32</v>
      </c>
      <c r="F103" s="201"/>
      <c r="G103" s="89"/>
      <c r="H103" s="89"/>
      <c r="I103" s="89"/>
      <c r="J103" s="89"/>
      <c r="K103" s="89"/>
      <c r="L103" s="89"/>
      <c r="M103" s="89"/>
      <c r="N103" s="89"/>
      <c r="O103" s="123"/>
      <c r="P103" s="33">
        <f t="shared" si="5"/>
        <v>0</v>
      </c>
      <c r="Q103" s="277"/>
      <c r="R103" s="252" t="s">
        <v>45</v>
      </c>
      <c r="S103" s="253"/>
      <c r="T103" s="256">
        <f>+Q102/30</f>
        <v>0</v>
      </c>
      <c r="U103" s="257"/>
      <c r="V103" s="258"/>
      <c r="W103" s="275"/>
      <c r="X103" s="268"/>
    </row>
    <row r="104" spans="1:24" ht="12" customHeight="1" thickBot="1">
      <c r="A104" s="1"/>
      <c r="B104" s="41"/>
      <c r="C104" s="49"/>
      <c r="D104" s="34"/>
      <c r="E104" s="135" t="s">
        <v>33</v>
      </c>
      <c r="F104" s="202"/>
      <c r="G104" s="191"/>
      <c r="H104" s="191"/>
      <c r="I104" s="191"/>
      <c r="J104" s="191"/>
      <c r="K104" s="191"/>
      <c r="L104" s="191"/>
      <c r="M104" s="191"/>
      <c r="N104" s="191"/>
      <c r="O104" s="193"/>
      <c r="P104" s="34">
        <f t="shared" si="5"/>
        <v>0</v>
      </c>
      <c r="Q104" s="278"/>
      <c r="R104" s="254"/>
      <c r="S104" s="255"/>
      <c r="T104" s="259"/>
      <c r="U104" s="260"/>
      <c r="V104" s="261"/>
      <c r="W104" s="243"/>
      <c r="X104" s="247"/>
    </row>
    <row r="105" spans="1:25" ht="12" customHeight="1">
      <c r="A105" s="1"/>
      <c r="B105" s="39"/>
      <c r="C105" s="53"/>
      <c r="D105" s="32"/>
      <c r="E105" s="133" t="s">
        <v>31</v>
      </c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43">
        <f t="shared" si="5"/>
        <v>0</v>
      </c>
      <c r="Q105" s="276">
        <f>+P105+P106+P107+Y105</f>
        <v>0</v>
      </c>
      <c r="R105" s="51"/>
      <c r="S105" s="52"/>
      <c r="T105" s="52"/>
      <c r="U105" s="52"/>
      <c r="V105" s="53"/>
      <c r="W105" s="242"/>
      <c r="X105" s="246"/>
      <c r="Y105">
        <f>SUM(W105:X105)</f>
        <v>0</v>
      </c>
    </row>
    <row r="106" spans="1:24" ht="12" customHeight="1">
      <c r="A106" s="1"/>
      <c r="B106" s="38"/>
      <c r="C106" s="48"/>
      <c r="D106" s="33"/>
      <c r="E106" s="134" t="s">
        <v>32</v>
      </c>
      <c r="F106" s="201"/>
      <c r="G106" s="89"/>
      <c r="H106" s="89"/>
      <c r="I106" s="89"/>
      <c r="J106" s="89"/>
      <c r="K106" s="89"/>
      <c r="L106" s="89"/>
      <c r="M106" s="89"/>
      <c r="N106" s="89"/>
      <c r="O106" s="123"/>
      <c r="P106" s="33">
        <f t="shared" si="5"/>
        <v>0</v>
      </c>
      <c r="Q106" s="277"/>
      <c r="R106" s="252" t="s">
        <v>45</v>
      </c>
      <c r="S106" s="253"/>
      <c r="T106" s="256">
        <f>+Q105/30</f>
        <v>0</v>
      </c>
      <c r="U106" s="257"/>
      <c r="V106" s="258"/>
      <c r="W106" s="275"/>
      <c r="X106" s="268"/>
    </row>
    <row r="107" spans="1:24" ht="12" customHeight="1" thickBot="1">
      <c r="A107" s="1"/>
      <c r="B107" s="41"/>
      <c r="C107" s="49"/>
      <c r="D107" s="34"/>
      <c r="E107" s="135" t="s">
        <v>33</v>
      </c>
      <c r="F107" s="202"/>
      <c r="G107" s="191"/>
      <c r="H107" s="191"/>
      <c r="I107" s="191"/>
      <c r="J107" s="191"/>
      <c r="K107" s="191"/>
      <c r="L107" s="191"/>
      <c r="M107" s="191"/>
      <c r="N107" s="191"/>
      <c r="O107" s="193"/>
      <c r="P107" s="34">
        <f t="shared" si="5"/>
        <v>0</v>
      </c>
      <c r="Q107" s="278"/>
      <c r="R107" s="254"/>
      <c r="S107" s="255"/>
      <c r="T107" s="259"/>
      <c r="U107" s="260"/>
      <c r="V107" s="261"/>
      <c r="W107" s="243"/>
      <c r="X107" s="247"/>
    </row>
    <row r="108" spans="1:25" ht="12" customHeight="1">
      <c r="A108" s="1"/>
      <c r="B108" s="39"/>
      <c r="C108" s="53"/>
      <c r="D108" s="32"/>
      <c r="E108" s="133" t="s">
        <v>31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43">
        <f t="shared" si="5"/>
        <v>0</v>
      </c>
      <c r="Q108" s="276">
        <f>+P108+P109+P110+Y108</f>
        <v>0</v>
      </c>
      <c r="R108" s="51"/>
      <c r="S108" s="52"/>
      <c r="T108" s="52"/>
      <c r="U108" s="52"/>
      <c r="V108" s="53"/>
      <c r="W108" s="242"/>
      <c r="X108" s="246"/>
      <c r="Y108">
        <f>SUM(W108:X108)</f>
        <v>0</v>
      </c>
    </row>
    <row r="109" spans="1:24" ht="12" customHeight="1">
      <c r="A109" s="1"/>
      <c r="B109" s="38"/>
      <c r="C109" s="48"/>
      <c r="D109" s="33"/>
      <c r="E109" s="134" t="s">
        <v>32</v>
      </c>
      <c r="F109" s="201"/>
      <c r="G109" s="89"/>
      <c r="H109" s="89"/>
      <c r="I109" s="89"/>
      <c r="J109" s="89"/>
      <c r="K109" s="89"/>
      <c r="L109" s="89"/>
      <c r="M109" s="89"/>
      <c r="N109" s="89"/>
      <c r="O109" s="123"/>
      <c r="P109" s="33">
        <f t="shared" si="5"/>
        <v>0</v>
      </c>
      <c r="Q109" s="277"/>
      <c r="R109" s="252" t="s">
        <v>45</v>
      </c>
      <c r="S109" s="253"/>
      <c r="T109" s="256">
        <f>+Q108/30</f>
        <v>0</v>
      </c>
      <c r="U109" s="257"/>
      <c r="V109" s="258"/>
      <c r="W109" s="275"/>
      <c r="X109" s="268"/>
    </row>
    <row r="110" spans="1:50" ht="12" customHeight="1" thickBot="1">
      <c r="A110" s="1"/>
      <c r="B110" s="41"/>
      <c r="C110" s="49"/>
      <c r="D110" s="34"/>
      <c r="E110" s="135" t="s">
        <v>33</v>
      </c>
      <c r="F110" s="202"/>
      <c r="G110" s="191"/>
      <c r="H110" s="191"/>
      <c r="I110" s="191"/>
      <c r="J110" s="191"/>
      <c r="K110" s="191"/>
      <c r="L110" s="191"/>
      <c r="M110" s="191"/>
      <c r="N110" s="191"/>
      <c r="O110" s="193"/>
      <c r="P110" s="34">
        <f t="shared" si="5"/>
        <v>0</v>
      </c>
      <c r="Q110" s="278"/>
      <c r="R110" s="254"/>
      <c r="S110" s="255"/>
      <c r="T110" s="259"/>
      <c r="U110" s="260"/>
      <c r="V110" s="261"/>
      <c r="W110" s="243"/>
      <c r="X110" s="247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" customHeight="1">
      <c r="A111" s="1"/>
      <c r="B111" s="39"/>
      <c r="C111" s="53"/>
      <c r="D111" s="32"/>
      <c r="E111" s="133" t="s">
        <v>31</v>
      </c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43">
        <f t="shared" si="5"/>
        <v>0</v>
      </c>
      <c r="Q111" s="276">
        <f>+P111+P112+P113+Y111</f>
        <v>0</v>
      </c>
      <c r="R111" s="51"/>
      <c r="S111" s="52"/>
      <c r="T111" s="52"/>
      <c r="U111" s="52"/>
      <c r="V111" s="53"/>
      <c r="W111" s="242"/>
      <c r="X111" s="246"/>
      <c r="Y111">
        <f>SUM(W111:X111)</f>
        <v>0</v>
      </c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" customHeight="1">
      <c r="A112" s="1"/>
      <c r="B112" s="38"/>
      <c r="C112" s="48"/>
      <c r="D112" s="33"/>
      <c r="E112" s="134" t="s">
        <v>32</v>
      </c>
      <c r="F112" s="201"/>
      <c r="G112" s="89"/>
      <c r="H112" s="89"/>
      <c r="I112" s="89"/>
      <c r="J112" s="89"/>
      <c r="K112" s="89"/>
      <c r="L112" s="89"/>
      <c r="M112" s="89"/>
      <c r="N112" s="89"/>
      <c r="O112" s="123"/>
      <c r="P112" s="33">
        <f t="shared" si="5"/>
        <v>0</v>
      </c>
      <c r="Q112" s="277"/>
      <c r="R112" s="252" t="s">
        <v>45</v>
      </c>
      <c r="S112" s="253"/>
      <c r="T112" s="256">
        <f>+Q111/30</f>
        <v>0</v>
      </c>
      <c r="U112" s="257"/>
      <c r="V112" s="258"/>
      <c r="W112" s="275"/>
      <c r="X112" s="268"/>
      <c r="AA112" s="11"/>
      <c r="AB112" s="132"/>
      <c r="AC112" s="137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38"/>
      <c r="AP112" s="132"/>
      <c r="AQ112" s="132"/>
      <c r="AR112" s="132"/>
      <c r="AS112" s="132"/>
      <c r="AT112" s="132"/>
      <c r="AU112" s="132"/>
      <c r="AV112" s="132"/>
      <c r="AW112" s="1"/>
      <c r="AX112" s="1"/>
    </row>
    <row r="113" spans="1:50" ht="12" customHeight="1" thickBot="1">
      <c r="A113" s="1"/>
      <c r="B113" s="41"/>
      <c r="C113" s="49"/>
      <c r="D113" s="34"/>
      <c r="E113" s="135" t="s">
        <v>33</v>
      </c>
      <c r="F113" s="202"/>
      <c r="G113" s="191"/>
      <c r="H113" s="191"/>
      <c r="I113" s="191"/>
      <c r="J113" s="191"/>
      <c r="K113" s="191"/>
      <c r="L113" s="191"/>
      <c r="M113" s="191"/>
      <c r="N113" s="191"/>
      <c r="O113" s="193"/>
      <c r="P113" s="34">
        <f t="shared" si="5"/>
        <v>0</v>
      </c>
      <c r="Q113" s="278"/>
      <c r="R113" s="254"/>
      <c r="S113" s="255"/>
      <c r="T113" s="259"/>
      <c r="U113" s="260"/>
      <c r="V113" s="261"/>
      <c r="W113" s="243"/>
      <c r="X113" s="247"/>
      <c r="AA113" s="11"/>
      <c r="AB113" s="132"/>
      <c r="AC113" s="137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38"/>
      <c r="AP113" s="132"/>
      <c r="AQ113" s="132"/>
      <c r="AR113" s="132"/>
      <c r="AS113" s="132"/>
      <c r="AT113" s="132"/>
      <c r="AU113" s="132"/>
      <c r="AV113" s="132"/>
      <c r="AW113" s="1"/>
      <c r="AX113" s="1"/>
    </row>
    <row r="114" spans="1:50" ht="12" customHeight="1">
      <c r="A114" s="1"/>
      <c r="B114" s="39"/>
      <c r="C114" s="53"/>
      <c r="D114" s="32"/>
      <c r="E114" s="133" t="s">
        <v>31</v>
      </c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43">
        <f t="shared" si="5"/>
        <v>0</v>
      </c>
      <c r="Q114" s="276">
        <f>+P114+P115+P116+Y114</f>
        <v>0</v>
      </c>
      <c r="R114" s="51"/>
      <c r="S114" s="52"/>
      <c r="T114" s="52"/>
      <c r="U114" s="52"/>
      <c r="V114" s="53"/>
      <c r="W114" s="242"/>
      <c r="X114" s="246"/>
      <c r="Y114">
        <f>SUM(W114:X114)</f>
        <v>0</v>
      </c>
      <c r="AA114" s="11"/>
      <c r="AB114" s="132"/>
      <c r="AC114" s="137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38"/>
      <c r="AP114" s="132"/>
      <c r="AQ114" s="132"/>
      <c r="AR114" s="132"/>
      <c r="AS114" s="132"/>
      <c r="AT114" s="132"/>
      <c r="AU114" s="132"/>
      <c r="AV114" s="132"/>
      <c r="AW114" s="1"/>
      <c r="AX114" s="1"/>
    </row>
    <row r="115" spans="1:50" ht="12" customHeight="1">
      <c r="A115" s="1"/>
      <c r="B115" s="38"/>
      <c r="C115" s="48"/>
      <c r="D115" s="33"/>
      <c r="E115" s="134" t="s">
        <v>32</v>
      </c>
      <c r="F115" s="201"/>
      <c r="G115" s="89"/>
      <c r="H115" s="89"/>
      <c r="I115" s="89"/>
      <c r="J115" s="89"/>
      <c r="K115" s="89"/>
      <c r="L115" s="89"/>
      <c r="M115" s="89"/>
      <c r="N115" s="89"/>
      <c r="O115" s="123"/>
      <c r="P115" s="33">
        <f t="shared" si="5"/>
        <v>0</v>
      </c>
      <c r="Q115" s="277"/>
      <c r="R115" s="252" t="s">
        <v>45</v>
      </c>
      <c r="S115" s="253"/>
      <c r="T115" s="256">
        <f>+Q114/30</f>
        <v>0</v>
      </c>
      <c r="U115" s="257"/>
      <c r="V115" s="258"/>
      <c r="W115" s="275"/>
      <c r="X115" s="268"/>
      <c r="AA115" s="11"/>
      <c r="AB115" s="132"/>
      <c r="AC115" s="137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38"/>
      <c r="AP115" s="132"/>
      <c r="AQ115" s="132"/>
      <c r="AR115" s="132"/>
      <c r="AS115" s="132"/>
      <c r="AT115" s="132"/>
      <c r="AU115" s="132"/>
      <c r="AV115" s="132"/>
      <c r="AW115" s="1"/>
      <c r="AX115" s="1"/>
    </row>
    <row r="116" spans="1:50" ht="12" customHeight="1" thickBot="1">
      <c r="A116" s="1"/>
      <c r="B116" s="41"/>
      <c r="C116" s="49"/>
      <c r="D116" s="34"/>
      <c r="E116" s="135" t="s">
        <v>33</v>
      </c>
      <c r="F116" s="202"/>
      <c r="G116" s="191"/>
      <c r="H116" s="191"/>
      <c r="I116" s="191"/>
      <c r="J116" s="191"/>
      <c r="K116" s="191"/>
      <c r="L116" s="191"/>
      <c r="M116" s="191"/>
      <c r="N116" s="191"/>
      <c r="O116" s="193"/>
      <c r="P116" s="34">
        <f t="shared" si="5"/>
        <v>0</v>
      </c>
      <c r="Q116" s="278"/>
      <c r="R116" s="254"/>
      <c r="S116" s="255"/>
      <c r="T116" s="259"/>
      <c r="U116" s="260"/>
      <c r="V116" s="261"/>
      <c r="W116" s="243"/>
      <c r="X116" s="247"/>
      <c r="AA116" s="11"/>
      <c r="AB116" s="132"/>
      <c r="AC116" s="137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38"/>
      <c r="AP116" s="132"/>
      <c r="AQ116" s="132"/>
      <c r="AR116" s="132"/>
      <c r="AS116" s="132"/>
      <c r="AT116" s="132"/>
      <c r="AU116" s="132"/>
      <c r="AV116" s="132"/>
      <c r="AW116" s="1"/>
      <c r="AX116" s="1"/>
    </row>
    <row r="117" spans="1:50" ht="12" customHeight="1">
      <c r="A117" s="1"/>
      <c r="B117" s="39"/>
      <c r="C117" s="53"/>
      <c r="D117" s="32"/>
      <c r="E117" s="133" t="s">
        <v>31</v>
      </c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43">
        <f t="shared" si="5"/>
        <v>0</v>
      </c>
      <c r="Q117" s="276">
        <f>+P117+P118+P119+Y117</f>
        <v>0</v>
      </c>
      <c r="R117" s="51"/>
      <c r="S117" s="52"/>
      <c r="T117" s="52"/>
      <c r="U117" s="52"/>
      <c r="V117" s="53"/>
      <c r="W117" s="242"/>
      <c r="X117" s="246"/>
      <c r="Y117">
        <f>SUM(W117:X117)</f>
        <v>0</v>
      </c>
      <c r="AA117" s="11"/>
      <c r="AB117" s="132"/>
      <c r="AC117" s="137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38"/>
      <c r="AP117" s="132"/>
      <c r="AQ117" s="132"/>
      <c r="AR117" s="132"/>
      <c r="AS117" s="132"/>
      <c r="AT117" s="132"/>
      <c r="AU117" s="132"/>
      <c r="AV117" s="132"/>
      <c r="AW117" s="1"/>
      <c r="AX117" s="1"/>
    </row>
    <row r="118" spans="1:50" ht="12" customHeight="1">
      <c r="A118" s="1"/>
      <c r="B118" s="38"/>
      <c r="C118" s="48"/>
      <c r="D118" s="33"/>
      <c r="E118" s="134" t="s">
        <v>32</v>
      </c>
      <c r="F118" s="201"/>
      <c r="G118" s="89"/>
      <c r="H118" s="89"/>
      <c r="I118" s="89"/>
      <c r="J118" s="89"/>
      <c r="K118" s="89"/>
      <c r="L118" s="89"/>
      <c r="M118" s="89"/>
      <c r="N118" s="89"/>
      <c r="O118" s="123"/>
      <c r="P118" s="33">
        <f t="shared" si="5"/>
        <v>0</v>
      </c>
      <c r="Q118" s="277"/>
      <c r="R118" s="252" t="s">
        <v>45</v>
      </c>
      <c r="S118" s="253"/>
      <c r="T118" s="256">
        <f>+Q117/30</f>
        <v>0</v>
      </c>
      <c r="U118" s="257"/>
      <c r="V118" s="258"/>
      <c r="W118" s="275"/>
      <c r="X118" s="268"/>
      <c r="AA118" s="11"/>
      <c r="AB118" s="132"/>
      <c r="AC118" s="137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38"/>
      <c r="AP118" s="132"/>
      <c r="AQ118" s="132"/>
      <c r="AR118" s="132"/>
      <c r="AS118" s="132"/>
      <c r="AT118" s="132"/>
      <c r="AU118" s="132"/>
      <c r="AV118" s="132"/>
      <c r="AW118" s="1"/>
      <c r="AX118" s="1"/>
    </row>
    <row r="119" spans="1:50" ht="12" customHeight="1" thickBot="1">
      <c r="A119" s="1"/>
      <c r="B119" s="41"/>
      <c r="C119" s="49"/>
      <c r="D119" s="34"/>
      <c r="E119" s="135" t="s">
        <v>33</v>
      </c>
      <c r="F119" s="202"/>
      <c r="G119" s="191"/>
      <c r="H119" s="191"/>
      <c r="I119" s="191"/>
      <c r="J119" s="191"/>
      <c r="K119" s="191"/>
      <c r="L119" s="191"/>
      <c r="M119" s="191"/>
      <c r="N119" s="191"/>
      <c r="O119" s="193"/>
      <c r="P119" s="34">
        <f t="shared" si="5"/>
        <v>0</v>
      </c>
      <c r="Q119" s="278"/>
      <c r="R119" s="254"/>
      <c r="S119" s="255"/>
      <c r="T119" s="259"/>
      <c r="U119" s="260"/>
      <c r="V119" s="261"/>
      <c r="W119" s="243"/>
      <c r="X119" s="247"/>
      <c r="AA119" s="11"/>
      <c r="AB119" s="132"/>
      <c r="AC119" s="137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38"/>
      <c r="AP119" s="132"/>
      <c r="AQ119" s="132"/>
      <c r="AR119" s="132"/>
      <c r="AS119" s="132"/>
      <c r="AT119" s="132"/>
      <c r="AU119" s="132"/>
      <c r="AV119" s="132"/>
      <c r="AW119" s="1"/>
      <c r="AX119" s="1"/>
    </row>
    <row r="120" spans="1:50" ht="12" customHeight="1">
      <c r="A120" s="1"/>
      <c r="B120" s="39"/>
      <c r="C120" s="53"/>
      <c r="D120" s="32"/>
      <c r="E120" s="133" t="s">
        <v>31</v>
      </c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43">
        <f t="shared" si="5"/>
        <v>0</v>
      </c>
      <c r="Q120" s="276">
        <f>+P120+P121+P122+Y120</f>
        <v>0</v>
      </c>
      <c r="R120" s="51"/>
      <c r="S120" s="52"/>
      <c r="T120" s="52"/>
      <c r="U120" s="52"/>
      <c r="V120" s="53"/>
      <c r="W120" s="242"/>
      <c r="X120" s="246"/>
      <c r="Y120">
        <f>SUM(W120:X120)</f>
        <v>0</v>
      </c>
      <c r="AA120" s="11"/>
      <c r="AB120" s="132"/>
      <c r="AC120" s="137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38"/>
      <c r="AP120" s="132"/>
      <c r="AQ120" s="132"/>
      <c r="AR120" s="132"/>
      <c r="AS120" s="132"/>
      <c r="AT120" s="132"/>
      <c r="AU120" s="132"/>
      <c r="AV120" s="132"/>
      <c r="AW120" s="1"/>
      <c r="AX120" s="1"/>
    </row>
    <row r="121" spans="1:24" ht="12" customHeight="1">
      <c r="A121" s="1"/>
      <c r="B121" s="38"/>
      <c r="C121" s="48"/>
      <c r="D121" s="33"/>
      <c r="E121" s="134" t="s">
        <v>32</v>
      </c>
      <c r="F121" s="201"/>
      <c r="G121" s="89"/>
      <c r="H121" s="89"/>
      <c r="I121" s="89"/>
      <c r="J121" s="89"/>
      <c r="K121" s="89"/>
      <c r="L121" s="89"/>
      <c r="M121" s="89"/>
      <c r="N121" s="89"/>
      <c r="O121" s="123"/>
      <c r="P121" s="33">
        <f t="shared" si="5"/>
        <v>0</v>
      </c>
      <c r="Q121" s="277"/>
      <c r="R121" s="252" t="s">
        <v>45</v>
      </c>
      <c r="S121" s="253"/>
      <c r="T121" s="256">
        <f>+Q120/30</f>
        <v>0</v>
      </c>
      <c r="U121" s="257"/>
      <c r="V121" s="258"/>
      <c r="W121" s="275"/>
      <c r="X121" s="268"/>
    </row>
    <row r="122" spans="1:24" ht="12" customHeight="1" thickBot="1">
      <c r="A122" s="1"/>
      <c r="B122" s="41"/>
      <c r="C122" s="49"/>
      <c r="D122" s="34"/>
      <c r="E122" s="135" t="s">
        <v>33</v>
      </c>
      <c r="F122" s="202"/>
      <c r="G122" s="191"/>
      <c r="H122" s="191"/>
      <c r="I122" s="191"/>
      <c r="J122" s="191"/>
      <c r="K122" s="191"/>
      <c r="L122" s="191"/>
      <c r="M122" s="191"/>
      <c r="N122" s="191"/>
      <c r="O122" s="193"/>
      <c r="P122" s="34">
        <f t="shared" si="5"/>
        <v>0</v>
      </c>
      <c r="Q122" s="278"/>
      <c r="R122" s="254"/>
      <c r="S122" s="255"/>
      <c r="T122" s="259"/>
      <c r="U122" s="260"/>
      <c r="V122" s="261"/>
      <c r="W122" s="243"/>
      <c r="X122" s="247"/>
    </row>
    <row r="123" spans="1:25" ht="12" customHeight="1">
      <c r="A123" s="1"/>
      <c r="B123" s="39"/>
      <c r="C123" s="53"/>
      <c r="D123" s="32"/>
      <c r="E123" s="133" t="s">
        <v>31</v>
      </c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43">
        <f t="shared" si="5"/>
        <v>0</v>
      </c>
      <c r="Q123" s="276">
        <f>+P123+P124+P125+Y123</f>
        <v>0</v>
      </c>
      <c r="R123" s="51"/>
      <c r="S123" s="52"/>
      <c r="T123" s="52"/>
      <c r="U123" s="52"/>
      <c r="V123" s="53"/>
      <c r="W123" s="242"/>
      <c r="X123" s="246"/>
      <c r="Y123">
        <f>SUM(W123:X123)</f>
        <v>0</v>
      </c>
    </row>
    <row r="124" spans="1:24" ht="12" customHeight="1">
      <c r="A124" s="1"/>
      <c r="B124" s="38"/>
      <c r="C124" s="48"/>
      <c r="D124" s="33"/>
      <c r="E124" s="134" t="s">
        <v>32</v>
      </c>
      <c r="F124" s="201"/>
      <c r="G124" s="89"/>
      <c r="H124" s="89"/>
      <c r="I124" s="89"/>
      <c r="J124" s="89"/>
      <c r="K124" s="89"/>
      <c r="L124" s="89"/>
      <c r="M124" s="89"/>
      <c r="N124" s="89"/>
      <c r="O124" s="123"/>
      <c r="P124" s="33">
        <f t="shared" si="5"/>
        <v>0</v>
      </c>
      <c r="Q124" s="277"/>
      <c r="R124" s="252" t="s">
        <v>45</v>
      </c>
      <c r="S124" s="253"/>
      <c r="T124" s="256">
        <f>+Q123/30</f>
        <v>0</v>
      </c>
      <c r="U124" s="257"/>
      <c r="V124" s="258"/>
      <c r="W124" s="275"/>
      <c r="X124" s="268"/>
    </row>
    <row r="125" spans="2:24" ht="12" customHeight="1" thickBot="1">
      <c r="B125" s="41"/>
      <c r="C125" s="49"/>
      <c r="D125" s="34"/>
      <c r="E125" s="135" t="s">
        <v>33</v>
      </c>
      <c r="F125" s="202"/>
      <c r="G125" s="191"/>
      <c r="H125" s="191"/>
      <c r="I125" s="191"/>
      <c r="J125" s="191"/>
      <c r="K125" s="191"/>
      <c r="L125" s="191"/>
      <c r="M125" s="191"/>
      <c r="N125" s="191"/>
      <c r="O125" s="193"/>
      <c r="P125" s="34">
        <f t="shared" si="5"/>
        <v>0</v>
      </c>
      <c r="Q125" s="278"/>
      <c r="R125" s="254"/>
      <c r="S125" s="255"/>
      <c r="T125" s="259"/>
      <c r="U125" s="260"/>
      <c r="V125" s="261"/>
      <c r="W125" s="243"/>
      <c r="X125" s="247"/>
    </row>
    <row r="126" spans="2:25" ht="12" customHeight="1">
      <c r="B126" s="39"/>
      <c r="C126" s="53"/>
      <c r="D126" s="32"/>
      <c r="E126" s="133" t="s">
        <v>31</v>
      </c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43">
        <f t="shared" si="5"/>
        <v>0</v>
      </c>
      <c r="Q126" s="276">
        <f>+P126+P127+P128+Y126</f>
        <v>0</v>
      </c>
      <c r="R126" s="51"/>
      <c r="S126" s="52"/>
      <c r="T126" s="52"/>
      <c r="U126" s="52"/>
      <c r="V126" s="53"/>
      <c r="W126" s="242"/>
      <c r="X126" s="246"/>
      <c r="Y126">
        <f>SUM(W126:X126)</f>
        <v>0</v>
      </c>
    </row>
    <row r="127" spans="2:24" ht="12" customHeight="1">
      <c r="B127" s="38"/>
      <c r="C127" s="48"/>
      <c r="D127" s="33"/>
      <c r="E127" s="134" t="s">
        <v>32</v>
      </c>
      <c r="F127" s="201"/>
      <c r="G127" s="89"/>
      <c r="H127" s="89"/>
      <c r="I127" s="89"/>
      <c r="J127" s="89"/>
      <c r="K127" s="89"/>
      <c r="L127" s="89"/>
      <c r="M127" s="89"/>
      <c r="N127" s="89"/>
      <c r="O127" s="123"/>
      <c r="P127" s="33">
        <f t="shared" si="5"/>
        <v>0</v>
      </c>
      <c r="Q127" s="277"/>
      <c r="R127" s="252" t="s">
        <v>45</v>
      </c>
      <c r="S127" s="253"/>
      <c r="T127" s="256">
        <f>+Q126/30</f>
        <v>0</v>
      </c>
      <c r="U127" s="257"/>
      <c r="V127" s="258"/>
      <c r="W127" s="275"/>
      <c r="X127" s="268"/>
    </row>
    <row r="128" spans="2:24" ht="12" customHeight="1" thickBot="1">
      <c r="B128" s="41"/>
      <c r="C128" s="49"/>
      <c r="D128" s="34"/>
      <c r="E128" s="135" t="s">
        <v>33</v>
      </c>
      <c r="F128" s="202"/>
      <c r="G128" s="191"/>
      <c r="H128" s="191"/>
      <c r="I128" s="191"/>
      <c r="J128" s="191"/>
      <c r="K128" s="191"/>
      <c r="L128" s="191"/>
      <c r="M128" s="191"/>
      <c r="N128" s="191"/>
      <c r="O128" s="193"/>
      <c r="P128" s="34">
        <f t="shared" si="5"/>
        <v>0</v>
      </c>
      <c r="Q128" s="278"/>
      <c r="R128" s="254"/>
      <c r="S128" s="255"/>
      <c r="T128" s="259"/>
      <c r="U128" s="260"/>
      <c r="V128" s="261"/>
      <c r="W128" s="243"/>
      <c r="X128" s="247"/>
    </row>
    <row r="129" spans="2:25" ht="12" customHeight="1">
      <c r="B129" s="39"/>
      <c r="C129" s="53"/>
      <c r="D129" s="32"/>
      <c r="E129" s="133" t="s">
        <v>31</v>
      </c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43">
        <f t="shared" si="5"/>
        <v>0</v>
      </c>
      <c r="Q129" s="276">
        <f>+P129+P130+P131+Y129</f>
        <v>0</v>
      </c>
      <c r="R129" s="51"/>
      <c r="S129" s="52"/>
      <c r="T129" s="52"/>
      <c r="U129" s="52"/>
      <c r="V129" s="53"/>
      <c r="W129" s="242"/>
      <c r="X129" s="246"/>
      <c r="Y129">
        <f>SUM(W129:X129)</f>
        <v>0</v>
      </c>
    </row>
    <row r="130" spans="2:24" ht="12" customHeight="1">
      <c r="B130" s="38"/>
      <c r="C130" s="48"/>
      <c r="D130" s="33"/>
      <c r="E130" s="134" t="s">
        <v>32</v>
      </c>
      <c r="F130" s="201"/>
      <c r="G130" s="89"/>
      <c r="H130" s="89"/>
      <c r="I130" s="89"/>
      <c r="J130" s="89"/>
      <c r="K130" s="89"/>
      <c r="L130" s="89"/>
      <c r="M130" s="89"/>
      <c r="N130" s="89"/>
      <c r="O130" s="123"/>
      <c r="P130" s="33">
        <f t="shared" si="5"/>
        <v>0</v>
      </c>
      <c r="Q130" s="277"/>
      <c r="R130" s="252" t="s">
        <v>45</v>
      </c>
      <c r="S130" s="253"/>
      <c r="T130" s="256">
        <f>+Q129/30</f>
        <v>0</v>
      </c>
      <c r="U130" s="257"/>
      <c r="V130" s="258"/>
      <c r="W130" s="275"/>
      <c r="X130" s="268"/>
    </row>
    <row r="131" spans="2:24" ht="12" customHeight="1" thickBot="1">
      <c r="B131" s="41"/>
      <c r="C131" s="49"/>
      <c r="D131" s="34"/>
      <c r="E131" s="135" t="s">
        <v>33</v>
      </c>
      <c r="F131" s="202"/>
      <c r="G131" s="191"/>
      <c r="H131" s="191"/>
      <c r="I131" s="191"/>
      <c r="J131" s="191"/>
      <c r="K131" s="191"/>
      <c r="L131" s="191"/>
      <c r="M131" s="191"/>
      <c r="N131" s="191"/>
      <c r="O131" s="193"/>
      <c r="P131" s="34">
        <f t="shared" si="5"/>
        <v>0</v>
      </c>
      <c r="Q131" s="278"/>
      <c r="R131" s="254"/>
      <c r="S131" s="255"/>
      <c r="T131" s="259"/>
      <c r="U131" s="260"/>
      <c r="V131" s="261"/>
      <c r="W131" s="243"/>
      <c r="X131" s="247"/>
    </row>
    <row r="132" spans="2:25" ht="12" customHeight="1">
      <c r="B132" s="39"/>
      <c r="C132" s="53"/>
      <c r="D132" s="32"/>
      <c r="E132" s="133" t="s">
        <v>31</v>
      </c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43">
        <f t="shared" si="5"/>
        <v>0</v>
      </c>
      <c r="Q132" s="276">
        <f>+P132+P133+P134+Y132</f>
        <v>0</v>
      </c>
      <c r="R132" s="51"/>
      <c r="S132" s="52"/>
      <c r="T132" s="52"/>
      <c r="U132" s="52"/>
      <c r="V132" s="53"/>
      <c r="W132" s="242"/>
      <c r="X132" s="246"/>
      <c r="Y132">
        <f>SUM(W132:X132)</f>
        <v>0</v>
      </c>
    </row>
    <row r="133" spans="2:24" ht="12" customHeight="1">
      <c r="B133" s="38"/>
      <c r="C133" s="48"/>
      <c r="D133" s="33"/>
      <c r="E133" s="134" t="s">
        <v>32</v>
      </c>
      <c r="F133" s="201"/>
      <c r="G133" s="89"/>
      <c r="H133" s="89"/>
      <c r="I133" s="89"/>
      <c r="J133" s="89"/>
      <c r="K133" s="89"/>
      <c r="L133" s="89"/>
      <c r="M133" s="89"/>
      <c r="N133" s="89"/>
      <c r="O133" s="123"/>
      <c r="P133" s="33">
        <f t="shared" si="5"/>
        <v>0</v>
      </c>
      <c r="Q133" s="277"/>
      <c r="R133" s="252" t="s">
        <v>45</v>
      </c>
      <c r="S133" s="253"/>
      <c r="T133" s="256">
        <f>+Q132/30</f>
        <v>0</v>
      </c>
      <c r="U133" s="257"/>
      <c r="V133" s="258"/>
      <c r="W133" s="275"/>
      <c r="X133" s="268"/>
    </row>
    <row r="134" spans="2:24" ht="12" customHeight="1" thickBot="1">
      <c r="B134" s="41"/>
      <c r="C134" s="49"/>
      <c r="D134" s="34"/>
      <c r="E134" s="135" t="s">
        <v>33</v>
      </c>
      <c r="F134" s="202"/>
      <c r="G134" s="191"/>
      <c r="H134" s="191"/>
      <c r="I134" s="191"/>
      <c r="J134" s="191"/>
      <c r="K134" s="191"/>
      <c r="L134" s="191"/>
      <c r="M134" s="191"/>
      <c r="N134" s="191"/>
      <c r="O134" s="193"/>
      <c r="P134" s="34">
        <f aca="true" t="shared" si="6" ref="P134:P165">SUM(F134:O134)</f>
        <v>0</v>
      </c>
      <c r="Q134" s="278"/>
      <c r="R134" s="254"/>
      <c r="S134" s="255"/>
      <c r="T134" s="259"/>
      <c r="U134" s="260"/>
      <c r="V134" s="261"/>
      <c r="W134" s="243"/>
      <c r="X134" s="247"/>
    </row>
    <row r="135" spans="2:25" ht="12" customHeight="1">
      <c r="B135" s="39"/>
      <c r="C135" s="53"/>
      <c r="D135" s="32"/>
      <c r="E135" s="133" t="s">
        <v>31</v>
      </c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43">
        <f t="shared" si="6"/>
        <v>0</v>
      </c>
      <c r="Q135" s="276">
        <f>+P135+P136+P137+Y135</f>
        <v>0</v>
      </c>
      <c r="R135" s="51"/>
      <c r="S135" s="52"/>
      <c r="T135" s="52"/>
      <c r="U135" s="52"/>
      <c r="V135" s="53"/>
      <c r="W135" s="242"/>
      <c r="X135" s="246"/>
      <c r="Y135">
        <f>SUM(W135:X135)</f>
        <v>0</v>
      </c>
    </row>
    <row r="136" spans="2:24" ht="12" customHeight="1">
      <c r="B136" s="38"/>
      <c r="C136" s="48"/>
      <c r="D136" s="33"/>
      <c r="E136" s="134" t="s">
        <v>32</v>
      </c>
      <c r="F136" s="201"/>
      <c r="G136" s="89"/>
      <c r="H136" s="89"/>
      <c r="I136" s="89"/>
      <c r="J136" s="89"/>
      <c r="K136" s="89"/>
      <c r="L136" s="89"/>
      <c r="M136" s="89"/>
      <c r="N136" s="89"/>
      <c r="O136" s="123"/>
      <c r="P136" s="33">
        <f t="shared" si="6"/>
        <v>0</v>
      </c>
      <c r="Q136" s="277"/>
      <c r="R136" s="252" t="s">
        <v>45</v>
      </c>
      <c r="S136" s="253"/>
      <c r="T136" s="256">
        <f>+Q135/30</f>
        <v>0</v>
      </c>
      <c r="U136" s="257"/>
      <c r="V136" s="258"/>
      <c r="W136" s="275"/>
      <c r="X136" s="268"/>
    </row>
    <row r="137" spans="2:24" ht="12" customHeight="1" thickBot="1">
      <c r="B137" s="41"/>
      <c r="C137" s="49"/>
      <c r="D137" s="34"/>
      <c r="E137" s="135" t="s">
        <v>33</v>
      </c>
      <c r="F137" s="202"/>
      <c r="G137" s="191"/>
      <c r="H137" s="191"/>
      <c r="I137" s="191"/>
      <c r="J137" s="191"/>
      <c r="K137" s="191"/>
      <c r="L137" s="191"/>
      <c r="M137" s="191"/>
      <c r="N137" s="191"/>
      <c r="O137" s="193"/>
      <c r="P137" s="34">
        <f t="shared" si="6"/>
        <v>0</v>
      </c>
      <c r="Q137" s="278"/>
      <c r="R137" s="254"/>
      <c r="S137" s="255"/>
      <c r="T137" s="259"/>
      <c r="U137" s="260"/>
      <c r="V137" s="261"/>
      <c r="W137" s="243"/>
      <c r="X137" s="247"/>
    </row>
    <row r="138" spans="2:25" ht="12" customHeight="1">
      <c r="B138" s="39"/>
      <c r="C138" s="53"/>
      <c r="D138" s="32"/>
      <c r="E138" s="133" t="s">
        <v>31</v>
      </c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43">
        <f t="shared" si="6"/>
        <v>0</v>
      </c>
      <c r="Q138" s="276">
        <f>+P138+P139+P140+Y138</f>
        <v>0</v>
      </c>
      <c r="R138" s="51"/>
      <c r="S138" s="52"/>
      <c r="T138" s="52"/>
      <c r="U138" s="52"/>
      <c r="V138" s="53"/>
      <c r="W138" s="242"/>
      <c r="X138" s="246"/>
      <c r="Y138">
        <f>SUM(W138:X138)</f>
        <v>0</v>
      </c>
    </row>
    <row r="139" spans="2:24" ht="12" customHeight="1">
      <c r="B139" s="38"/>
      <c r="C139" s="48"/>
      <c r="D139" s="33"/>
      <c r="E139" s="134" t="s">
        <v>32</v>
      </c>
      <c r="F139" s="201"/>
      <c r="G139" s="89"/>
      <c r="H139" s="89"/>
      <c r="I139" s="89"/>
      <c r="J139" s="89"/>
      <c r="K139" s="89"/>
      <c r="L139" s="89"/>
      <c r="M139" s="89"/>
      <c r="N139" s="89"/>
      <c r="O139" s="123"/>
      <c r="P139" s="33">
        <f t="shared" si="6"/>
        <v>0</v>
      </c>
      <c r="Q139" s="277"/>
      <c r="R139" s="252" t="s">
        <v>45</v>
      </c>
      <c r="S139" s="253"/>
      <c r="T139" s="256">
        <f>+Q138/30</f>
        <v>0</v>
      </c>
      <c r="U139" s="257"/>
      <c r="V139" s="258"/>
      <c r="W139" s="275"/>
      <c r="X139" s="268"/>
    </row>
    <row r="140" spans="2:24" ht="12" customHeight="1" thickBot="1">
      <c r="B140" s="41"/>
      <c r="C140" s="49"/>
      <c r="D140" s="34"/>
      <c r="E140" s="135" t="s">
        <v>33</v>
      </c>
      <c r="F140" s="202"/>
      <c r="G140" s="191"/>
      <c r="H140" s="191"/>
      <c r="I140" s="191"/>
      <c r="J140" s="191"/>
      <c r="K140" s="191"/>
      <c r="L140" s="191"/>
      <c r="M140" s="191"/>
      <c r="N140" s="191"/>
      <c r="O140" s="193"/>
      <c r="P140" s="34">
        <f t="shared" si="6"/>
        <v>0</v>
      </c>
      <c r="Q140" s="278"/>
      <c r="R140" s="254"/>
      <c r="S140" s="255"/>
      <c r="T140" s="259"/>
      <c r="U140" s="260"/>
      <c r="V140" s="261"/>
      <c r="W140" s="243"/>
      <c r="X140" s="247"/>
    </row>
    <row r="141" spans="2:25" ht="12" customHeight="1">
      <c r="B141" s="39"/>
      <c r="C141" s="53"/>
      <c r="D141" s="32"/>
      <c r="E141" s="133" t="s">
        <v>31</v>
      </c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43">
        <f t="shared" si="6"/>
        <v>0</v>
      </c>
      <c r="Q141" s="276">
        <f>+P141+P142+P143+Y141</f>
        <v>0</v>
      </c>
      <c r="R141" s="51"/>
      <c r="S141" s="52"/>
      <c r="T141" s="52"/>
      <c r="U141" s="52"/>
      <c r="V141" s="53"/>
      <c r="W141" s="242"/>
      <c r="X141" s="246"/>
      <c r="Y141">
        <f>SUM(W141:X141)</f>
        <v>0</v>
      </c>
    </row>
    <row r="142" spans="2:24" ht="12" customHeight="1">
      <c r="B142" s="38"/>
      <c r="C142" s="48"/>
      <c r="D142" s="33"/>
      <c r="E142" s="134" t="s">
        <v>32</v>
      </c>
      <c r="F142" s="201"/>
      <c r="G142" s="89"/>
      <c r="H142" s="89"/>
      <c r="I142" s="89"/>
      <c r="J142" s="89"/>
      <c r="K142" s="89"/>
      <c r="L142" s="89"/>
      <c r="M142" s="89"/>
      <c r="N142" s="89"/>
      <c r="O142" s="123"/>
      <c r="P142" s="33">
        <f t="shared" si="6"/>
        <v>0</v>
      </c>
      <c r="Q142" s="277"/>
      <c r="R142" s="252" t="s">
        <v>45</v>
      </c>
      <c r="S142" s="253"/>
      <c r="T142" s="256">
        <f>+Q141/30</f>
        <v>0</v>
      </c>
      <c r="U142" s="257"/>
      <c r="V142" s="258"/>
      <c r="W142" s="275"/>
      <c r="X142" s="268"/>
    </row>
    <row r="143" spans="2:24" ht="12" customHeight="1" thickBot="1">
      <c r="B143" s="41"/>
      <c r="C143" s="49"/>
      <c r="D143" s="34"/>
      <c r="E143" s="135" t="s">
        <v>33</v>
      </c>
      <c r="F143" s="202"/>
      <c r="G143" s="191"/>
      <c r="H143" s="191"/>
      <c r="I143" s="191"/>
      <c r="J143" s="191"/>
      <c r="K143" s="191"/>
      <c r="L143" s="191"/>
      <c r="M143" s="191"/>
      <c r="N143" s="191"/>
      <c r="O143" s="193"/>
      <c r="P143" s="34">
        <f t="shared" si="6"/>
        <v>0</v>
      </c>
      <c r="Q143" s="278"/>
      <c r="R143" s="254"/>
      <c r="S143" s="255"/>
      <c r="T143" s="259"/>
      <c r="U143" s="260"/>
      <c r="V143" s="261"/>
      <c r="W143" s="243"/>
      <c r="X143" s="247"/>
    </row>
    <row r="144" spans="2:25" ht="12" customHeight="1">
      <c r="B144" s="39"/>
      <c r="C144" s="53"/>
      <c r="D144" s="32"/>
      <c r="E144" s="133" t="s">
        <v>31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43">
        <f t="shared" si="6"/>
        <v>0</v>
      </c>
      <c r="Q144" s="276">
        <f>+P144+P145+P146+Y144</f>
        <v>0</v>
      </c>
      <c r="R144" s="51"/>
      <c r="S144" s="52"/>
      <c r="T144" s="52"/>
      <c r="U144" s="52"/>
      <c r="V144" s="53"/>
      <c r="W144" s="242"/>
      <c r="X144" s="246"/>
      <c r="Y144">
        <f>SUM(W144:X144)</f>
        <v>0</v>
      </c>
    </row>
    <row r="145" spans="2:24" ht="12" customHeight="1">
      <c r="B145" s="38"/>
      <c r="C145" s="48"/>
      <c r="D145" s="33"/>
      <c r="E145" s="134" t="s">
        <v>32</v>
      </c>
      <c r="F145" s="201"/>
      <c r="G145" s="89"/>
      <c r="H145" s="89"/>
      <c r="I145" s="89"/>
      <c r="J145" s="89"/>
      <c r="K145" s="89"/>
      <c r="L145" s="89"/>
      <c r="M145" s="89"/>
      <c r="N145" s="89"/>
      <c r="O145" s="123"/>
      <c r="P145" s="33">
        <f t="shared" si="6"/>
        <v>0</v>
      </c>
      <c r="Q145" s="277"/>
      <c r="R145" s="252" t="s">
        <v>45</v>
      </c>
      <c r="S145" s="253"/>
      <c r="T145" s="256">
        <f>+Q144/30</f>
        <v>0</v>
      </c>
      <c r="U145" s="257"/>
      <c r="V145" s="258"/>
      <c r="W145" s="275"/>
      <c r="X145" s="268"/>
    </row>
    <row r="146" spans="2:24" ht="12" customHeight="1" thickBot="1">
      <c r="B146" s="41"/>
      <c r="C146" s="49"/>
      <c r="D146" s="34"/>
      <c r="E146" s="135" t="s">
        <v>33</v>
      </c>
      <c r="F146" s="202"/>
      <c r="G146" s="191"/>
      <c r="H146" s="191"/>
      <c r="I146" s="191"/>
      <c r="J146" s="191"/>
      <c r="K146" s="191"/>
      <c r="L146" s="191"/>
      <c r="M146" s="191"/>
      <c r="N146" s="191"/>
      <c r="O146" s="193"/>
      <c r="P146" s="34">
        <f t="shared" si="6"/>
        <v>0</v>
      </c>
      <c r="Q146" s="278"/>
      <c r="R146" s="254"/>
      <c r="S146" s="255"/>
      <c r="T146" s="259"/>
      <c r="U146" s="260"/>
      <c r="V146" s="261"/>
      <c r="W146" s="243"/>
      <c r="X146" s="247"/>
    </row>
    <row r="147" spans="2:25" ht="12" customHeight="1">
      <c r="B147" s="39"/>
      <c r="C147" s="53"/>
      <c r="D147" s="32"/>
      <c r="E147" s="133" t="s">
        <v>31</v>
      </c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43">
        <f t="shared" si="6"/>
        <v>0</v>
      </c>
      <c r="Q147" s="276">
        <f>+P147+P148+P149+Y147</f>
        <v>0</v>
      </c>
      <c r="R147" s="51"/>
      <c r="S147" s="52"/>
      <c r="T147" s="52"/>
      <c r="U147" s="52"/>
      <c r="V147" s="53"/>
      <c r="W147" s="242"/>
      <c r="X147" s="246"/>
      <c r="Y147">
        <f>SUM(W147:X147)</f>
        <v>0</v>
      </c>
    </row>
    <row r="148" spans="2:24" ht="12" customHeight="1">
      <c r="B148" s="38"/>
      <c r="C148" s="48"/>
      <c r="D148" s="33"/>
      <c r="E148" s="134" t="s">
        <v>32</v>
      </c>
      <c r="F148" s="201"/>
      <c r="G148" s="89"/>
      <c r="H148" s="89"/>
      <c r="I148" s="89"/>
      <c r="J148" s="89"/>
      <c r="K148" s="89"/>
      <c r="L148" s="89"/>
      <c r="M148" s="89"/>
      <c r="N148" s="89"/>
      <c r="O148" s="123"/>
      <c r="P148" s="33">
        <f t="shared" si="6"/>
        <v>0</v>
      </c>
      <c r="Q148" s="277"/>
      <c r="R148" s="252" t="s">
        <v>45</v>
      </c>
      <c r="S148" s="253"/>
      <c r="T148" s="256">
        <f>+Q147/30</f>
        <v>0</v>
      </c>
      <c r="U148" s="257"/>
      <c r="V148" s="258"/>
      <c r="W148" s="275"/>
      <c r="X148" s="268"/>
    </row>
    <row r="149" spans="2:24" ht="12" customHeight="1" thickBot="1">
      <c r="B149" s="41"/>
      <c r="C149" s="49"/>
      <c r="D149" s="34"/>
      <c r="E149" s="135" t="s">
        <v>33</v>
      </c>
      <c r="F149" s="202"/>
      <c r="G149" s="191"/>
      <c r="H149" s="191"/>
      <c r="I149" s="191"/>
      <c r="J149" s="191"/>
      <c r="K149" s="191"/>
      <c r="L149" s="191"/>
      <c r="M149" s="191"/>
      <c r="N149" s="191"/>
      <c r="O149" s="193"/>
      <c r="P149" s="34">
        <f t="shared" si="6"/>
        <v>0</v>
      </c>
      <c r="Q149" s="278"/>
      <c r="R149" s="254"/>
      <c r="S149" s="255"/>
      <c r="T149" s="259"/>
      <c r="U149" s="260"/>
      <c r="V149" s="261"/>
      <c r="W149" s="243"/>
      <c r="X149" s="247"/>
    </row>
    <row r="150" spans="2:25" ht="12" customHeight="1">
      <c r="B150" s="39"/>
      <c r="C150" s="53"/>
      <c r="D150" s="32"/>
      <c r="E150" s="133" t="s">
        <v>31</v>
      </c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43">
        <f t="shared" si="6"/>
        <v>0</v>
      </c>
      <c r="Q150" s="276">
        <f>+P150+P151+P152+Y150</f>
        <v>0</v>
      </c>
      <c r="R150" s="51"/>
      <c r="S150" s="52"/>
      <c r="T150" s="52"/>
      <c r="U150" s="52"/>
      <c r="V150" s="53"/>
      <c r="W150" s="242"/>
      <c r="X150" s="246"/>
      <c r="Y150">
        <f>SUM(W150:X150)</f>
        <v>0</v>
      </c>
    </row>
    <row r="151" spans="2:24" ht="12" customHeight="1">
      <c r="B151" s="38"/>
      <c r="C151" s="48"/>
      <c r="D151" s="33"/>
      <c r="E151" s="134" t="s">
        <v>32</v>
      </c>
      <c r="F151" s="201"/>
      <c r="G151" s="89"/>
      <c r="H151" s="89"/>
      <c r="I151" s="89"/>
      <c r="J151" s="89"/>
      <c r="K151" s="89"/>
      <c r="L151" s="89"/>
      <c r="M151" s="89"/>
      <c r="N151" s="89"/>
      <c r="O151" s="123"/>
      <c r="P151" s="33">
        <f t="shared" si="6"/>
        <v>0</v>
      </c>
      <c r="Q151" s="277"/>
      <c r="R151" s="252" t="s">
        <v>45</v>
      </c>
      <c r="S151" s="253"/>
      <c r="T151" s="256">
        <f>+Q150/30</f>
        <v>0</v>
      </c>
      <c r="U151" s="257"/>
      <c r="V151" s="258"/>
      <c r="W151" s="275"/>
      <c r="X151" s="268"/>
    </row>
    <row r="152" spans="2:24" ht="12" customHeight="1" thickBot="1">
      <c r="B152" s="41"/>
      <c r="C152" s="49"/>
      <c r="D152" s="34"/>
      <c r="E152" s="135" t="s">
        <v>33</v>
      </c>
      <c r="F152" s="202"/>
      <c r="G152" s="191"/>
      <c r="H152" s="191"/>
      <c r="I152" s="191"/>
      <c r="J152" s="191"/>
      <c r="K152" s="191"/>
      <c r="L152" s="191"/>
      <c r="M152" s="191"/>
      <c r="N152" s="191"/>
      <c r="O152" s="193"/>
      <c r="P152" s="34">
        <f t="shared" si="6"/>
        <v>0</v>
      </c>
      <c r="Q152" s="278"/>
      <c r="R152" s="254"/>
      <c r="S152" s="255"/>
      <c r="T152" s="259"/>
      <c r="U152" s="260"/>
      <c r="V152" s="261"/>
      <c r="W152" s="243"/>
      <c r="X152" s="247"/>
    </row>
    <row r="153" spans="2:25" ht="12" customHeight="1">
      <c r="B153" s="39"/>
      <c r="C153" s="53"/>
      <c r="D153" s="32"/>
      <c r="E153" s="133" t="s">
        <v>31</v>
      </c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43">
        <f t="shared" si="6"/>
        <v>0</v>
      </c>
      <c r="Q153" s="276">
        <f>+P153+P154+P155+Y153</f>
        <v>0</v>
      </c>
      <c r="R153" s="51"/>
      <c r="S153" s="52"/>
      <c r="T153" s="52"/>
      <c r="U153" s="52"/>
      <c r="V153" s="53"/>
      <c r="W153" s="242"/>
      <c r="X153" s="246"/>
      <c r="Y153">
        <f>SUM(W153:X153)</f>
        <v>0</v>
      </c>
    </row>
    <row r="154" spans="2:24" ht="12" customHeight="1">
      <c r="B154" s="38"/>
      <c r="C154" s="48"/>
      <c r="D154" s="33"/>
      <c r="E154" s="134" t="s">
        <v>32</v>
      </c>
      <c r="F154" s="201"/>
      <c r="G154" s="89"/>
      <c r="H154" s="89"/>
      <c r="I154" s="89"/>
      <c r="J154" s="89"/>
      <c r="K154" s="89"/>
      <c r="L154" s="89"/>
      <c r="M154" s="89"/>
      <c r="N154" s="89"/>
      <c r="O154" s="123"/>
      <c r="P154" s="33">
        <f t="shared" si="6"/>
        <v>0</v>
      </c>
      <c r="Q154" s="277"/>
      <c r="R154" s="252" t="s">
        <v>45</v>
      </c>
      <c r="S154" s="253"/>
      <c r="T154" s="256">
        <f>+Q153/30</f>
        <v>0</v>
      </c>
      <c r="U154" s="257"/>
      <c r="V154" s="258"/>
      <c r="W154" s="275"/>
      <c r="X154" s="268"/>
    </row>
    <row r="155" spans="2:24" ht="12" customHeight="1" thickBot="1">
      <c r="B155" s="41"/>
      <c r="C155" s="49"/>
      <c r="D155" s="34"/>
      <c r="E155" s="135" t="s">
        <v>33</v>
      </c>
      <c r="F155" s="202"/>
      <c r="G155" s="191"/>
      <c r="H155" s="191"/>
      <c r="I155" s="191"/>
      <c r="J155" s="191"/>
      <c r="K155" s="191"/>
      <c r="L155" s="191"/>
      <c r="M155" s="191"/>
      <c r="N155" s="191"/>
      <c r="O155" s="193"/>
      <c r="P155" s="34">
        <f t="shared" si="6"/>
        <v>0</v>
      </c>
      <c r="Q155" s="278"/>
      <c r="R155" s="254"/>
      <c r="S155" s="255"/>
      <c r="T155" s="259"/>
      <c r="U155" s="260"/>
      <c r="V155" s="261"/>
      <c r="W155" s="243"/>
      <c r="X155" s="247"/>
    </row>
    <row r="156" spans="2:25" ht="12" customHeight="1">
      <c r="B156" s="39"/>
      <c r="C156" s="53"/>
      <c r="D156" s="32"/>
      <c r="E156" s="133" t="s">
        <v>31</v>
      </c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43">
        <f t="shared" si="6"/>
        <v>0</v>
      </c>
      <c r="Q156" s="276">
        <f>+P156+P157+P158+Y156</f>
        <v>0</v>
      </c>
      <c r="R156" s="51"/>
      <c r="S156" s="52"/>
      <c r="T156" s="52"/>
      <c r="U156" s="52"/>
      <c r="V156" s="53"/>
      <c r="W156" s="242"/>
      <c r="X156" s="246"/>
      <c r="Y156">
        <f>SUM(W156:X156)</f>
        <v>0</v>
      </c>
    </row>
    <row r="157" spans="2:24" ht="12" customHeight="1">
      <c r="B157" s="38"/>
      <c r="C157" s="48"/>
      <c r="D157" s="33"/>
      <c r="E157" s="134" t="s">
        <v>32</v>
      </c>
      <c r="F157" s="201"/>
      <c r="G157" s="89"/>
      <c r="H157" s="89"/>
      <c r="I157" s="89"/>
      <c r="J157" s="89"/>
      <c r="K157" s="89"/>
      <c r="L157" s="89"/>
      <c r="M157" s="89"/>
      <c r="N157" s="89"/>
      <c r="O157" s="123"/>
      <c r="P157" s="33">
        <f t="shared" si="6"/>
        <v>0</v>
      </c>
      <c r="Q157" s="277"/>
      <c r="R157" s="252" t="s">
        <v>45</v>
      </c>
      <c r="S157" s="253"/>
      <c r="T157" s="256">
        <f>+Q156/30</f>
        <v>0</v>
      </c>
      <c r="U157" s="257"/>
      <c r="V157" s="258"/>
      <c r="W157" s="275"/>
      <c r="X157" s="268"/>
    </row>
    <row r="158" spans="2:24" ht="12" customHeight="1" thickBot="1">
      <c r="B158" s="41"/>
      <c r="C158" s="49"/>
      <c r="D158" s="34"/>
      <c r="E158" s="135" t="s">
        <v>33</v>
      </c>
      <c r="F158" s="202"/>
      <c r="G158" s="191"/>
      <c r="H158" s="191"/>
      <c r="I158" s="191"/>
      <c r="J158" s="191"/>
      <c r="K158" s="191"/>
      <c r="L158" s="191"/>
      <c r="M158" s="191"/>
      <c r="N158" s="191"/>
      <c r="O158" s="193"/>
      <c r="P158" s="34">
        <f t="shared" si="6"/>
        <v>0</v>
      </c>
      <c r="Q158" s="278"/>
      <c r="R158" s="254"/>
      <c r="S158" s="255"/>
      <c r="T158" s="259"/>
      <c r="U158" s="260"/>
      <c r="V158" s="261"/>
      <c r="W158" s="243"/>
      <c r="X158" s="247"/>
    </row>
    <row r="159" spans="2:25" ht="12" customHeight="1">
      <c r="B159" s="39"/>
      <c r="C159" s="53"/>
      <c r="D159" s="32"/>
      <c r="E159" s="133" t="s">
        <v>31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43">
        <f t="shared" si="6"/>
        <v>0</v>
      </c>
      <c r="Q159" s="276">
        <f>+P159+P160+P161+Y159</f>
        <v>0</v>
      </c>
      <c r="R159" s="51"/>
      <c r="S159" s="52"/>
      <c r="T159" s="52"/>
      <c r="U159" s="52"/>
      <c r="V159" s="53"/>
      <c r="W159" s="242"/>
      <c r="X159" s="246"/>
      <c r="Y159">
        <f>SUM(W159:X159)</f>
        <v>0</v>
      </c>
    </row>
    <row r="160" spans="2:24" ht="12" customHeight="1">
      <c r="B160" s="38"/>
      <c r="C160" s="48"/>
      <c r="D160" s="33"/>
      <c r="E160" s="134" t="s">
        <v>32</v>
      </c>
      <c r="F160" s="201"/>
      <c r="G160" s="89"/>
      <c r="H160" s="89"/>
      <c r="I160" s="89"/>
      <c r="J160" s="89"/>
      <c r="K160" s="89"/>
      <c r="L160" s="89"/>
      <c r="M160" s="89"/>
      <c r="N160" s="89"/>
      <c r="O160" s="123"/>
      <c r="P160" s="33">
        <f t="shared" si="6"/>
        <v>0</v>
      </c>
      <c r="Q160" s="277"/>
      <c r="R160" s="252" t="s">
        <v>45</v>
      </c>
      <c r="S160" s="253"/>
      <c r="T160" s="256">
        <f>+Q159/30</f>
        <v>0</v>
      </c>
      <c r="U160" s="257"/>
      <c r="V160" s="258"/>
      <c r="W160" s="275"/>
      <c r="X160" s="268"/>
    </row>
    <row r="161" spans="2:24" ht="12" customHeight="1" thickBot="1">
      <c r="B161" s="41"/>
      <c r="C161" s="49"/>
      <c r="D161" s="34"/>
      <c r="E161" s="135" t="s">
        <v>33</v>
      </c>
      <c r="F161" s="202"/>
      <c r="G161" s="191"/>
      <c r="H161" s="191"/>
      <c r="I161" s="191"/>
      <c r="J161" s="191"/>
      <c r="K161" s="191"/>
      <c r="L161" s="191"/>
      <c r="M161" s="191"/>
      <c r="N161" s="191"/>
      <c r="O161" s="193"/>
      <c r="P161" s="34">
        <f t="shared" si="6"/>
        <v>0</v>
      </c>
      <c r="Q161" s="278"/>
      <c r="R161" s="254"/>
      <c r="S161" s="255"/>
      <c r="T161" s="259"/>
      <c r="U161" s="260"/>
      <c r="V161" s="261"/>
      <c r="W161" s="243"/>
      <c r="X161" s="247"/>
    </row>
    <row r="162" spans="2:25" ht="12" customHeight="1">
      <c r="B162" s="39"/>
      <c r="C162" s="53"/>
      <c r="D162" s="32"/>
      <c r="E162" s="133" t="s">
        <v>31</v>
      </c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43">
        <f t="shared" si="6"/>
        <v>0</v>
      </c>
      <c r="Q162" s="276">
        <f>+P162+P163+P164+Y162</f>
        <v>0</v>
      </c>
      <c r="R162" s="51"/>
      <c r="S162" s="52"/>
      <c r="T162" s="52"/>
      <c r="U162" s="52"/>
      <c r="V162" s="53"/>
      <c r="W162" s="242"/>
      <c r="X162" s="246"/>
      <c r="Y162">
        <f>SUM(W162:X162)</f>
        <v>0</v>
      </c>
    </row>
    <row r="163" spans="2:24" ht="12" customHeight="1">
      <c r="B163" s="38"/>
      <c r="C163" s="48"/>
      <c r="D163" s="33"/>
      <c r="E163" s="134" t="s">
        <v>32</v>
      </c>
      <c r="F163" s="201"/>
      <c r="G163" s="89"/>
      <c r="H163" s="89"/>
      <c r="I163" s="89"/>
      <c r="J163" s="89"/>
      <c r="K163" s="89"/>
      <c r="L163" s="89"/>
      <c r="M163" s="89"/>
      <c r="N163" s="89"/>
      <c r="O163" s="123"/>
      <c r="P163" s="33">
        <f t="shared" si="6"/>
        <v>0</v>
      </c>
      <c r="Q163" s="277"/>
      <c r="R163" s="252" t="s">
        <v>45</v>
      </c>
      <c r="S163" s="253"/>
      <c r="T163" s="256">
        <f>+Q162/30</f>
        <v>0</v>
      </c>
      <c r="U163" s="257"/>
      <c r="V163" s="258"/>
      <c r="W163" s="275"/>
      <c r="X163" s="268"/>
    </row>
    <row r="164" spans="2:24" ht="12" customHeight="1" thickBot="1">
      <c r="B164" s="41"/>
      <c r="C164" s="49"/>
      <c r="D164" s="34"/>
      <c r="E164" s="135" t="s">
        <v>33</v>
      </c>
      <c r="F164" s="202"/>
      <c r="G164" s="191"/>
      <c r="H164" s="191"/>
      <c r="I164" s="191"/>
      <c r="J164" s="191"/>
      <c r="K164" s="191"/>
      <c r="L164" s="191"/>
      <c r="M164" s="191"/>
      <c r="N164" s="191"/>
      <c r="O164" s="193"/>
      <c r="P164" s="34">
        <f t="shared" si="6"/>
        <v>0</v>
      </c>
      <c r="Q164" s="278"/>
      <c r="R164" s="254"/>
      <c r="S164" s="255"/>
      <c r="T164" s="259"/>
      <c r="U164" s="260"/>
      <c r="V164" s="261"/>
      <c r="W164" s="243"/>
      <c r="X164" s="247"/>
    </row>
    <row r="165" spans="2:25" ht="12" customHeight="1">
      <c r="B165" s="39"/>
      <c r="C165" s="53"/>
      <c r="D165" s="32"/>
      <c r="E165" s="133" t="s">
        <v>31</v>
      </c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43">
        <f t="shared" si="6"/>
        <v>0</v>
      </c>
      <c r="Q165" s="276">
        <f>+P165+P166+P167+Y165</f>
        <v>0</v>
      </c>
      <c r="R165" s="51"/>
      <c r="S165" s="52"/>
      <c r="T165" s="52"/>
      <c r="U165" s="52"/>
      <c r="V165" s="53"/>
      <c r="W165" s="242"/>
      <c r="X165" s="246"/>
      <c r="Y165">
        <f>SUM(W165:X165)</f>
        <v>0</v>
      </c>
    </row>
    <row r="166" spans="2:24" ht="12" customHeight="1">
      <c r="B166" s="38"/>
      <c r="C166" s="48"/>
      <c r="D166" s="33"/>
      <c r="E166" s="134" t="s">
        <v>32</v>
      </c>
      <c r="F166" s="201"/>
      <c r="G166" s="89"/>
      <c r="H166" s="89"/>
      <c r="I166" s="89"/>
      <c r="J166" s="89"/>
      <c r="K166" s="89"/>
      <c r="L166" s="89"/>
      <c r="M166" s="89"/>
      <c r="N166" s="89"/>
      <c r="O166" s="123"/>
      <c r="P166" s="33">
        <f>SUM(F166:O166)</f>
        <v>0</v>
      </c>
      <c r="Q166" s="277"/>
      <c r="R166" s="252" t="s">
        <v>45</v>
      </c>
      <c r="S166" s="253"/>
      <c r="T166" s="256">
        <f>+Q165/30</f>
        <v>0</v>
      </c>
      <c r="U166" s="257"/>
      <c r="V166" s="258"/>
      <c r="W166" s="275"/>
      <c r="X166" s="268"/>
    </row>
    <row r="167" spans="2:24" ht="12" customHeight="1" thickBot="1">
      <c r="B167" s="41"/>
      <c r="C167" s="49"/>
      <c r="D167" s="34"/>
      <c r="E167" s="135" t="s">
        <v>33</v>
      </c>
      <c r="F167" s="202"/>
      <c r="G167" s="191"/>
      <c r="H167" s="191"/>
      <c r="I167" s="191"/>
      <c r="J167" s="191"/>
      <c r="K167" s="191"/>
      <c r="L167" s="191"/>
      <c r="M167" s="191"/>
      <c r="N167" s="191"/>
      <c r="O167" s="193"/>
      <c r="P167" s="34">
        <f>SUM(F167:O167)</f>
        <v>0</v>
      </c>
      <c r="Q167" s="278"/>
      <c r="R167" s="254"/>
      <c r="S167" s="255"/>
      <c r="T167" s="259"/>
      <c r="U167" s="260"/>
      <c r="V167" s="261"/>
      <c r="W167" s="243"/>
      <c r="X167" s="247"/>
    </row>
  </sheetData>
  <sheetProtection/>
  <mergeCells count="283">
    <mergeCell ref="L4:L5"/>
    <mergeCell ref="R166:S167"/>
    <mergeCell ref="T166:V167"/>
    <mergeCell ref="D1:L1"/>
    <mergeCell ref="D3:E3"/>
    <mergeCell ref="F4:F5"/>
    <mergeCell ref="G4:G5"/>
    <mergeCell ref="H4:H5"/>
    <mergeCell ref="I4:I5"/>
    <mergeCell ref="J4:J5"/>
    <mergeCell ref="K4:K5"/>
    <mergeCell ref="R160:S161"/>
    <mergeCell ref="T160:V161"/>
    <mergeCell ref="R163:S164"/>
    <mergeCell ref="T163:V164"/>
    <mergeCell ref="R154:S155"/>
    <mergeCell ref="T154:V155"/>
    <mergeCell ref="R157:S158"/>
    <mergeCell ref="T157:V158"/>
    <mergeCell ref="R148:S149"/>
    <mergeCell ref="T148:V149"/>
    <mergeCell ref="R151:S152"/>
    <mergeCell ref="T151:V152"/>
    <mergeCell ref="R142:S143"/>
    <mergeCell ref="T142:V143"/>
    <mergeCell ref="R145:S146"/>
    <mergeCell ref="T145:V146"/>
    <mergeCell ref="R136:S137"/>
    <mergeCell ref="T136:V137"/>
    <mergeCell ref="R139:S140"/>
    <mergeCell ref="T139:V140"/>
    <mergeCell ref="R130:S131"/>
    <mergeCell ref="T130:V131"/>
    <mergeCell ref="R133:S134"/>
    <mergeCell ref="T133:V134"/>
    <mergeCell ref="R124:S125"/>
    <mergeCell ref="T124:V125"/>
    <mergeCell ref="R127:S128"/>
    <mergeCell ref="T127:V128"/>
    <mergeCell ref="R118:S119"/>
    <mergeCell ref="T118:V119"/>
    <mergeCell ref="R121:S122"/>
    <mergeCell ref="T121:V122"/>
    <mergeCell ref="R112:S113"/>
    <mergeCell ref="T112:V113"/>
    <mergeCell ref="R115:S116"/>
    <mergeCell ref="T115:V116"/>
    <mergeCell ref="R106:S107"/>
    <mergeCell ref="T106:V107"/>
    <mergeCell ref="R109:S110"/>
    <mergeCell ref="T109:V110"/>
    <mergeCell ref="R100:S101"/>
    <mergeCell ref="T100:V101"/>
    <mergeCell ref="R103:S104"/>
    <mergeCell ref="T103:V104"/>
    <mergeCell ref="R94:S95"/>
    <mergeCell ref="T94:V95"/>
    <mergeCell ref="R97:S98"/>
    <mergeCell ref="T97:V98"/>
    <mergeCell ref="R88:S89"/>
    <mergeCell ref="T88:V89"/>
    <mergeCell ref="R91:S92"/>
    <mergeCell ref="T91:V92"/>
    <mergeCell ref="R82:S83"/>
    <mergeCell ref="T82:V83"/>
    <mergeCell ref="R85:S86"/>
    <mergeCell ref="T85:V86"/>
    <mergeCell ref="R76:S77"/>
    <mergeCell ref="T76:V77"/>
    <mergeCell ref="R79:S80"/>
    <mergeCell ref="T79:V80"/>
    <mergeCell ref="R70:S71"/>
    <mergeCell ref="T70:V71"/>
    <mergeCell ref="R73:S74"/>
    <mergeCell ref="T73:V74"/>
    <mergeCell ref="R64:S65"/>
    <mergeCell ref="T64:V65"/>
    <mergeCell ref="R67:S68"/>
    <mergeCell ref="T67:V68"/>
    <mergeCell ref="R58:S59"/>
    <mergeCell ref="T58:V59"/>
    <mergeCell ref="R61:S62"/>
    <mergeCell ref="T61:V62"/>
    <mergeCell ref="R52:S53"/>
    <mergeCell ref="T52:V53"/>
    <mergeCell ref="R55:S56"/>
    <mergeCell ref="T55:V56"/>
    <mergeCell ref="R46:S47"/>
    <mergeCell ref="T46:V47"/>
    <mergeCell ref="R49:S50"/>
    <mergeCell ref="T49:V50"/>
    <mergeCell ref="R40:S41"/>
    <mergeCell ref="T40:V41"/>
    <mergeCell ref="R43:S44"/>
    <mergeCell ref="T43:V44"/>
    <mergeCell ref="R34:S35"/>
    <mergeCell ref="T34:V35"/>
    <mergeCell ref="R37:S38"/>
    <mergeCell ref="T37:V38"/>
    <mergeCell ref="R28:S29"/>
    <mergeCell ref="T28:V29"/>
    <mergeCell ref="R31:S32"/>
    <mergeCell ref="T31:V32"/>
    <mergeCell ref="T19:V20"/>
    <mergeCell ref="R22:S23"/>
    <mergeCell ref="T22:V23"/>
    <mergeCell ref="R25:S26"/>
    <mergeCell ref="T25:V26"/>
    <mergeCell ref="X165:X167"/>
    <mergeCell ref="R7:S8"/>
    <mergeCell ref="T7:V8"/>
    <mergeCell ref="R10:S11"/>
    <mergeCell ref="T10:V11"/>
    <mergeCell ref="R13:S14"/>
    <mergeCell ref="T13:V14"/>
    <mergeCell ref="R16:S17"/>
    <mergeCell ref="T16:V17"/>
    <mergeCell ref="R19:S20"/>
    <mergeCell ref="X153:X155"/>
    <mergeCell ref="X156:X158"/>
    <mergeCell ref="X159:X161"/>
    <mergeCell ref="X162:X164"/>
    <mergeCell ref="X141:X143"/>
    <mergeCell ref="X144:X146"/>
    <mergeCell ref="X147:X149"/>
    <mergeCell ref="X150:X152"/>
    <mergeCell ref="X129:X131"/>
    <mergeCell ref="X132:X134"/>
    <mergeCell ref="X135:X137"/>
    <mergeCell ref="X138:X140"/>
    <mergeCell ref="X117:X119"/>
    <mergeCell ref="X120:X122"/>
    <mergeCell ref="X123:X125"/>
    <mergeCell ref="X126:X128"/>
    <mergeCell ref="X105:X107"/>
    <mergeCell ref="X108:X110"/>
    <mergeCell ref="X111:X113"/>
    <mergeCell ref="X114:X116"/>
    <mergeCell ref="X93:X95"/>
    <mergeCell ref="X96:X98"/>
    <mergeCell ref="X99:X101"/>
    <mergeCell ref="X102:X104"/>
    <mergeCell ref="X84:X86"/>
    <mergeCell ref="X87:X89"/>
    <mergeCell ref="X90:X92"/>
    <mergeCell ref="X69:X71"/>
    <mergeCell ref="X72:X74"/>
    <mergeCell ref="X75:X77"/>
    <mergeCell ref="X78:X80"/>
    <mergeCell ref="X66:X68"/>
    <mergeCell ref="X45:X47"/>
    <mergeCell ref="X48:X50"/>
    <mergeCell ref="X51:X53"/>
    <mergeCell ref="X54:X56"/>
    <mergeCell ref="X81:X83"/>
    <mergeCell ref="X42:X44"/>
    <mergeCell ref="W162:W164"/>
    <mergeCell ref="W165:W167"/>
    <mergeCell ref="W126:W128"/>
    <mergeCell ref="W129:W131"/>
    <mergeCell ref="W132:W134"/>
    <mergeCell ref="W135:W137"/>
    <mergeCell ref="X57:X59"/>
    <mergeCell ref="X60:X62"/>
    <mergeCell ref="X63:X65"/>
    <mergeCell ref="X18:X20"/>
    <mergeCell ref="X21:X23"/>
    <mergeCell ref="X24:X26"/>
    <mergeCell ref="X33:X35"/>
    <mergeCell ref="X36:X38"/>
    <mergeCell ref="X39:X41"/>
    <mergeCell ref="X27:X29"/>
    <mergeCell ref="X30:X32"/>
    <mergeCell ref="W150:W152"/>
    <mergeCell ref="W153:W155"/>
    <mergeCell ref="W156:W158"/>
    <mergeCell ref="W159:W161"/>
    <mergeCell ref="W138:W140"/>
    <mergeCell ref="W141:W143"/>
    <mergeCell ref="W144:W146"/>
    <mergeCell ref="W147:W149"/>
    <mergeCell ref="W114:W116"/>
    <mergeCell ref="W117:W119"/>
    <mergeCell ref="W120:W122"/>
    <mergeCell ref="W123:W125"/>
    <mergeCell ref="W102:W104"/>
    <mergeCell ref="W105:W107"/>
    <mergeCell ref="W108:W110"/>
    <mergeCell ref="W111:W113"/>
    <mergeCell ref="W90:W92"/>
    <mergeCell ref="W93:W95"/>
    <mergeCell ref="W96:W98"/>
    <mergeCell ref="W99:W101"/>
    <mergeCell ref="W78:W80"/>
    <mergeCell ref="W81:W83"/>
    <mergeCell ref="W84:W86"/>
    <mergeCell ref="W87:W89"/>
    <mergeCell ref="W66:W68"/>
    <mergeCell ref="W69:W71"/>
    <mergeCell ref="W72:W74"/>
    <mergeCell ref="W75:W77"/>
    <mergeCell ref="W54:W56"/>
    <mergeCell ref="W57:W59"/>
    <mergeCell ref="W60:W62"/>
    <mergeCell ref="W63:W65"/>
    <mergeCell ref="W42:W44"/>
    <mergeCell ref="W45:W47"/>
    <mergeCell ref="W48:W50"/>
    <mergeCell ref="W51:W53"/>
    <mergeCell ref="W30:W32"/>
    <mergeCell ref="W33:W35"/>
    <mergeCell ref="W36:W38"/>
    <mergeCell ref="W39:W41"/>
    <mergeCell ref="W18:W20"/>
    <mergeCell ref="W21:W23"/>
    <mergeCell ref="W24:W26"/>
    <mergeCell ref="W27:W29"/>
    <mergeCell ref="Q159:Q161"/>
    <mergeCell ref="Q162:Q164"/>
    <mergeCell ref="Q123:Q125"/>
    <mergeCell ref="Q126:Q128"/>
    <mergeCell ref="Q129:Q131"/>
    <mergeCell ref="Q132:Q134"/>
    <mergeCell ref="Q165:Q167"/>
    <mergeCell ref="Q84:Q86"/>
    <mergeCell ref="Q147:Q149"/>
    <mergeCell ref="Q150:Q152"/>
    <mergeCell ref="Q153:Q155"/>
    <mergeCell ref="Q156:Q158"/>
    <mergeCell ref="Q135:Q137"/>
    <mergeCell ref="Q138:Q140"/>
    <mergeCell ref="Q141:Q143"/>
    <mergeCell ref="Q144:Q146"/>
    <mergeCell ref="Q111:Q113"/>
    <mergeCell ref="Q114:Q116"/>
    <mergeCell ref="Q117:Q119"/>
    <mergeCell ref="Q120:Q122"/>
    <mergeCell ref="Q99:Q101"/>
    <mergeCell ref="Q102:Q104"/>
    <mergeCell ref="Q105:Q107"/>
    <mergeCell ref="Q108:Q110"/>
    <mergeCell ref="Q87:Q89"/>
    <mergeCell ref="Q90:Q92"/>
    <mergeCell ref="Q93:Q95"/>
    <mergeCell ref="Q96:Q98"/>
    <mergeCell ref="Q57:Q59"/>
    <mergeCell ref="Q60:Q62"/>
    <mergeCell ref="Q78:Q80"/>
    <mergeCell ref="Q81:Q83"/>
    <mergeCell ref="Q66:Q68"/>
    <mergeCell ref="Q69:Q71"/>
    <mergeCell ref="Q72:Q74"/>
    <mergeCell ref="Q75:Q77"/>
    <mergeCell ref="Q30:Q32"/>
    <mergeCell ref="Q33:Q35"/>
    <mergeCell ref="Q36:Q38"/>
    <mergeCell ref="Q63:Q65"/>
    <mergeCell ref="Q42:Q44"/>
    <mergeCell ref="Q45:Q47"/>
    <mergeCell ref="Q48:Q50"/>
    <mergeCell ref="Q51:Q53"/>
    <mergeCell ref="Q54:Q56"/>
    <mergeCell ref="Q39:Q41"/>
    <mergeCell ref="Q18:Q20"/>
    <mergeCell ref="Q21:Q23"/>
    <mergeCell ref="Q24:Q26"/>
    <mergeCell ref="Q27:Q29"/>
    <mergeCell ref="P3:X3"/>
    <mergeCell ref="Q15:Q17"/>
    <mergeCell ref="W6:W8"/>
    <mergeCell ref="X6:X8"/>
    <mergeCell ref="W9:W11"/>
    <mergeCell ref="W12:W14"/>
    <mergeCell ref="W15:W17"/>
    <mergeCell ref="X9:X11"/>
    <mergeCell ref="X12:X14"/>
    <mergeCell ref="X15:X17"/>
    <mergeCell ref="M4:M5"/>
    <mergeCell ref="N4:N5"/>
    <mergeCell ref="O4:O5"/>
    <mergeCell ref="Q6:Q8"/>
    <mergeCell ref="Q9:Q11"/>
    <mergeCell ref="Q12:Q14"/>
  </mergeCells>
  <printOptions/>
  <pageMargins left="0.1968503937007874" right="0.27" top="0.1968503937007874" bottom="0.17" header="0.1968503937007874" footer="0.17"/>
  <pageSetup horizontalDpi="360" verticalDpi="360" orientation="portrait" paperSize="9" scale="71" r:id="rId2"/>
  <headerFooter alignWithMargins="0">
    <oddFooter>&amp;L&amp;"Arial,Grassetto"&amp;20 6&amp;C&amp;"Rockwell,Grassetto"&amp;8Classifiche by by NET.line Srl * 3T.Top Trial Team- Piacenza</oddFooter>
  </headerFooter>
  <rowBreaks count="1" manualBreakCount="1">
    <brk id="86" min="1" max="2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1"/>
  <dimension ref="A1:AX167"/>
  <sheetViews>
    <sheetView zoomScale="75" zoomScaleNormal="75" zoomScalePageLayoutView="0" workbookViewId="0" topLeftCell="A1">
      <selection activeCell="AB2" sqref="AB2"/>
    </sheetView>
  </sheetViews>
  <sheetFormatPr defaultColWidth="9.140625" defaultRowHeight="12.75"/>
  <cols>
    <col min="2" max="2" width="5.00390625" style="2" customWidth="1"/>
    <col min="3" max="3" width="5.57421875" style="2" customWidth="1"/>
    <col min="4" max="4" width="24.7109375" style="2" customWidth="1"/>
    <col min="5" max="5" width="4.7109375" style="136" customWidth="1"/>
    <col min="6" max="15" width="5.421875" style="2" customWidth="1"/>
    <col min="16" max="16" width="6.7109375" style="2" customWidth="1"/>
    <col min="17" max="17" width="6.7109375" style="0" customWidth="1"/>
    <col min="18" max="22" width="4.7109375" style="0" customWidth="1"/>
    <col min="23" max="24" width="4.7109375" style="2" customWidth="1"/>
    <col min="26" max="49" width="8.7109375" style="0" customWidth="1"/>
  </cols>
  <sheetData>
    <row r="1" spans="3:24" ht="31.5">
      <c r="C1" s="16"/>
      <c r="D1" s="262" t="str">
        <f>+Dati!B1</f>
        <v>CIT</v>
      </c>
      <c r="E1" s="263"/>
      <c r="F1" s="263"/>
      <c r="G1" s="263"/>
      <c r="H1" s="263"/>
      <c r="I1" s="263"/>
      <c r="J1" s="263"/>
      <c r="K1" s="263"/>
      <c r="L1" s="263"/>
      <c r="N1" s="15"/>
      <c r="O1" s="15"/>
      <c r="P1" s="15"/>
      <c r="U1" s="23"/>
      <c r="X1" s="23" t="str">
        <f>+Dati!B3</f>
        <v>2-SAN MARINO</v>
      </c>
    </row>
    <row r="2" spans="3:30" ht="46.5" customHeight="1" thickBot="1">
      <c r="C2" s="16"/>
      <c r="D2" s="62" t="s">
        <v>29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R2" s="23" t="s">
        <v>61</v>
      </c>
      <c r="S2" s="29"/>
      <c r="T2" s="29"/>
      <c r="U2" s="30"/>
      <c r="W2" s="28"/>
      <c r="X2" s="30">
        <f>+Dati!B5</f>
      </c>
      <c r="AA2" t="s">
        <v>46</v>
      </c>
      <c r="AB2" s="90">
        <v>15</v>
      </c>
      <c r="AD2">
        <f>+AB2*3</f>
        <v>45</v>
      </c>
    </row>
    <row r="3" spans="4:36" ht="35.25" customHeight="1" thickBot="1" thickTop="1">
      <c r="D3" s="264" t="s">
        <v>52</v>
      </c>
      <c r="E3" s="265"/>
      <c r="F3" s="146">
        <f aca="true" t="shared" si="0" ref="F3:O3">+AA4</f>
        <v>2.7555555555555555</v>
      </c>
      <c r="G3" s="146">
        <f t="shared" si="0"/>
        <v>3.7777777777777777</v>
      </c>
      <c r="H3" s="146">
        <f t="shared" si="0"/>
        <v>2.911111111111111</v>
      </c>
      <c r="I3" s="146">
        <f t="shared" si="0"/>
        <v>1.9555555555555555</v>
      </c>
      <c r="J3" s="146">
        <f t="shared" si="0"/>
        <v>2.2222222222222223</v>
      </c>
      <c r="K3" s="146">
        <f t="shared" si="0"/>
        <v>1.7555555555555555</v>
      </c>
      <c r="L3" s="146">
        <f t="shared" si="0"/>
        <v>3.022222222222222</v>
      </c>
      <c r="M3" s="146">
        <f t="shared" si="0"/>
        <v>2.422222222222222</v>
      </c>
      <c r="N3" s="146">
        <f t="shared" si="0"/>
        <v>3.466666666666667</v>
      </c>
      <c r="O3" s="150">
        <f t="shared" si="0"/>
        <v>2.6</v>
      </c>
      <c r="P3" s="279" t="s">
        <v>108</v>
      </c>
      <c r="Q3" s="280"/>
      <c r="R3" s="280"/>
      <c r="S3" s="280"/>
      <c r="T3" s="280"/>
      <c r="U3" s="280"/>
      <c r="V3" s="280"/>
      <c r="W3" s="280"/>
      <c r="X3" s="281"/>
      <c r="AA3">
        <f aca="true" t="shared" si="1" ref="AA3:AJ3">SUM(F6:F187)</f>
        <v>124</v>
      </c>
      <c r="AB3">
        <f t="shared" si="1"/>
        <v>170</v>
      </c>
      <c r="AC3">
        <f t="shared" si="1"/>
        <v>131</v>
      </c>
      <c r="AD3">
        <f t="shared" si="1"/>
        <v>88</v>
      </c>
      <c r="AE3">
        <f t="shared" si="1"/>
        <v>100</v>
      </c>
      <c r="AF3">
        <f t="shared" si="1"/>
        <v>79</v>
      </c>
      <c r="AG3">
        <f t="shared" si="1"/>
        <v>136</v>
      </c>
      <c r="AH3">
        <f t="shared" si="1"/>
        <v>109</v>
      </c>
      <c r="AI3">
        <f t="shared" si="1"/>
        <v>156</v>
      </c>
      <c r="AJ3">
        <f t="shared" si="1"/>
        <v>117</v>
      </c>
    </row>
    <row r="4" spans="2:36" s="3" customFormat="1" ht="14.25" thickBot="1" thickTop="1">
      <c r="B4" s="4"/>
      <c r="C4" s="4"/>
      <c r="E4" s="139"/>
      <c r="F4" s="266" t="s">
        <v>34</v>
      </c>
      <c r="G4" s="250" t="s">
        <v>35</v>
      </c>
      <c r="H4" s="250" t="s">
        <v>36</v>
      </c>
      <c r="I4" s="250" t="s">
        <v>37</v>
      </c>
      <c r="J4" s="250" t="s">
        <v>38</v>
      </c>
      <c r="K4" s="250" t="s">
        <v>39</v>
      </c>
      <c r="L4" s="250" t="s">
        <v>40</v>
      </c>
      <c r="M4" s="250" t="s">
        <v>41</v>
      </c>
      <c r="N4" s="250" t="s">
        <v>42</v>
      </c>
      <c r="O4" s="282" t="s">
        <v>43</v>
      </c>
      <c r="P4" s="141" t="s">
        <v>15</v>
      </c>
      <c r="Q4" s="141" t="s">
        <v>15</v>
      </c>
      <c r="R4" s="142" t="s">
        <v>0</v>
      </c>
      <c r="S4" s="143" t="s">
        <v>0</v>
      </c>
      <c r="T4" s="144" t="s">
        <v>0</v>
      </c>
      <c r="U4" s="143" t="s">
        <v>0</v>
      </c>
      <c r="V4" s="145" t="s">
        <v>0</v>
      </c>
      <c r="W4" s="142" t="s">
        <v>49</v>
      </c>
      <c r="X4" s="145" t="s">
        <v>49</v>
      </c>
      <c r="Y4" s="44"/>
      <c r="AA4" s="3">
        <f>+AA3/AD2</f>
        <v>2.7555555555555555</v>
      </c>
      <c r="AB4" s="3">
        <f>+AB3/AD2</f>
        <v>3.7777777777777777</v>
      </c>
      <c r="AC4" s="3">
        <f>+AC3/AD2</f>
        <v>2.911111111111111</v>
      </c>
      <c r="AD4" s="3">
        <f>+AD3/AD2</f>
        <v>1.9555555555555555</v>
      </c>
      <c r="AE4" s="3">
        <f>+AE3/AD2</f>
        <v>2.2222222222222223</v>
      </c>
      <c r="AF4" s="3">
        <f>+AF3/AD2</f>
        <v>1.7555555555555555</v>
      </c>
      <c r="AG4" s="3">
        <f>+AG3/AD2</f>
        <v>3.022222222222222</v>
      </c>
      <c r="AH4" s="3">
        <f>+AH3/AD2</f>
        <v>2.422222222222222</v>
      </c>
      <c r="AI4" s="3">
        <f>+AI3/AD2</f>
        <v>3.466666666666667</v>
      </c>
      <c r="AJ4" s="3">
        <f>+AJ3/AD2</f>
        <v>2.6</v>
      </c>
    </row>
    <row r="5" spans="2:25" s="3" customFormat="1" ht="12" customHeight="1" thickBot="1">
      <c r="B5" s="35" t="s">
        <v>0</v>
      </c>
      <c r="C5" s="36" t="s">
        <v>1</v>
      </c>
      <c r="D5" s="37" t="s">
        <v>2</v>
      </c>
      <c r="E5" s="140"/>
      <c r="F5" s="267"/>
      <c r="G5" s="251"/>
      <c r="H5" s="251"/>
      <c r="I5" s="251"/>
      <c r="J5" s="251"/>
      <c r="K5" s="251"/>
      <c r="L5" s="251"/>
      <c r="M5" s="251"/>
      <c r="N5" s="251"/>
      <c r="O5" s="283"/>
      <c r="P5" s="50" t="s">
        <v>44</v>
      </c>
      <c r="Q5" s="50" t="s">
        <v>16</v>
      </c>
      <c r="R5" s="57">
        <v>0</v>
      </c>
      <c r="S5" s="58">
        <v>1</v>
      </c>
      <c r="T5" s="58">
        <v>2</v>
      </c>
      <c r="U5" s="58">
        <v>3</v>
      </c>
      <c r="V5" s="59">
        <v>5</v>
      </c>
      <c r="W5" s="60" t="s">
        <v>59</v>
      </c>
      <c r="X5" s="61" t="s">
        <v>60</v>
      </c>
      <c r="Y5" s="44"/>
    </row>
    <row r="6" spans="2:25" ht="12" customHeight="1">
      <c r="B6" s="39"/>
      <c r="C6" s="40"/>
      <c r="D6" s="32" t="s">
        <v>109</v>
      </c>
      <c r="E6" s="133" t="s">
        <v>31</v>
      </c>
      <c r="F6" s="199">
        <v>1</v>
      </c>
      <c r="G6" s="199">
        <v>3</v>
      </c>
      <c r="H6" s="199">
        <v>1</v>
      </c>
      <c r="I6" s="199">
        <v>1</v>
      </c>
      <c r="J6" s="199">
        <v>1</v>
      </c>
      <c r="K6" s="199">
        <v>0</v>
      </c>
      <c r="L6" s="199">
        <v>0</v>
      </c>
      <c r="M6" s="199">
        <v>1</v>
      </c>
      <c r="N6" s="199">
        <v>0</v>
      </c>
      <c r="O6" s="200">
        <v>5</v>
      </c>
      <c r="P6" s="43">
        <f aca="true" t="shared" si="2" ref="P6:P37">SUM(F6:O6)</f>
        <v>13</v>
      </c>
      <c r="Q6" s="276">
        <f>+P6+P7+P8+Y6</f>
        <v>37</v>
      </c>
      <c r="R6" s="51">
        <v>13</v>
      </c>
      <c r="S6" s="52">
        <v>8</v>
      </c>
      <c r="T6" s="52">
        <v>4</v>
      </c>
      <c r="U6" s="52">
        <v>2</v>
      </c>
      <c r="V6" s="53">
        <v>3</v>
      </c>
      <c r="W6" s="242">
        <v>0</v>
      </c>
      <c r="X6" s="246">
        <v>0</v>
      </c>
      <c r="Y6">
        <f>SUM(W6:X6)</f>
        <v>0</v>
      </c>
    </row>
    <row r="7" spans="2:25" ht="12" customHeight="1">
      <c r="B7" s="38">
        <v>1</v>
      </c>
      <c r="C7" s="48">
        <v>41</v>
      </c>
      <c r="D7" s="33" t="s">
        <v>94</v>
      </c>
      <c r="E7" s="134" t="s">
        <v>32</v>
      </c>
      <c r="F7" s="201">
        <v>2</v>
      </c>
      <c r="G7" s="89">
        <v>5</v>
      </c>
      <c r="H7" s="89">
        <v>0</v>
      </c>
      <c r="I7" s="89">
        <v>3</v>
      </c>
      <c r="J7" s="89">
        <v>5</v>
      </c>
      <c r="K7" s="89">
        <v>0</v>
      </c>
      <c r="L7" s="89">
        <v>0</v>
      </c>
      <c r="M7" s="89">
        <v>1</v>
      </c>
      <c r="N7" s="89">
        <v>0</v>
      </c>
      <c r="O7" s="149">
        <v>0</v>
      </c>
      <c r="P7" s="33">
        <f t="shared" si="2"/>
        <v>16</v>
      </c>
      <c r="Q7" s="277"/>
      <c r="R7" s="252" t="s">
        <v>45</v>
      </c>
      <c r="S7" s="253"/>
      <c r="T7" s="256">
        <f>+Q6/30</f>
        <v>1.2333333333333334</v>
      </c>
      <c r="U7" s="257"/>
      <c r="V7" s="258"/>
      <c r="W7" s="275"/>
      <c r="X7" s="268"/>
      <c r="Y7" s="1"/>
    </row>
    <row r="8" spans="2:24" ht="12" customHeight="1" thickBot="1">
      <c r="B8" s="41"/>
      <c r="C8" s="49"/>
      <c r="D8" s="34" t="s">
        <v>99</v>
      </c>
      <c r="E8" s="135" t="s">
        <v>33</v>
      </c>
      <c r="F8" s="202">
        <v>2</v>
      </c>
      <c r="G8" s="191">
        <v>2</v>
      </c>
      <c r="H8" s="191">
        <v>0</v>
      </c>
      <c r="I8" s="191">
        <v>0</v>
      </c>
      <c r="J8" s="191">
        <v>0</v>
      </c>
      <c r="K8" s="191">
        <v>0</v>
      </c>
      <c r="L8" s="191">
        <v>2</v>
      </c>
      <c r="M8" s="191">
        <v>1</v>
      </c>
      <c r="N8" s="191">
        <v>0</v>
      </c>
      <c r="O8" s="192">
        <v>1</v>
      </c>
      <c r="P8" s="34">
        <f t="shared" si="2"/>
        <v>8</v>
      </c>
      <c r="Q8" s="278"/>
      <c r="R8" s="254"/>
      <c r="S8" s="255"/>
      <c r="T8" s="259"/>
      <c r="U8" s="260"/>
      <c r="V8" s="261"/>
      <c r="W8" s="243"/>
      <c r="X8" s="247"/>
    </row>
    <row r="9" spans="2:28" ht="12" customHeight="1">
      <c r="B9" s="39"/>
      <c r="C9" s="53"/>
      <c r="D9" s="32" t="s">
        <v>110</v>
      </c>
      <c r="E9" s="133" t="s">
        <v>31</v>
      </c>
      <c r="F9" s="199">
        <v>5</v>
      </c>
      <c r="G9" s="199">
        <v>3</v>
      </c>
      <c r="H9" s="199">
        <v>1</v>
      </c>
      <c r="I9" s="199">
        <v>0</v>
      </c>
      <c r="J9" s="199">
        <v>2</v>
      </c>
      <c r="K9" s="199">
        <v>0</v>
      </c>
      <c r="L9" s="199">
        <v>1</v>
      </c>
      <c r="M9" s="199">
        <v>1</v>
      </c>
      <c r="N9" s="199">
        <v>0</v>
      </c>
      <c r="O9" s="199">
        <v>3</v>
      </c>
      <c r="P9" s="43">
        <f t="shared" si="2"/>
        <v>16</v>
      </c>
      <c r="Q9" s="276">
        <f>+P9+P10+P11+Y9</f>
        <v>41</v>
      </c>
      <c r="R9" s="51">
        <v>13</v>
      </c>
      <c r="S9" s="52">
        <v>8</v>
      </c>
      <c r="T9" s="52">
        <v>2</v>
      </c>
      <c r="U9" s="52">
        <v>3</v>
      </c>
      <c r="V9" s="53">
        <v>4</v>
      </c>
      <c r="W9" s="242">
        <v>0</v>
      </c>
      <c r="X9" s="246">
        <v>0</v>
      </c>
      <c r="Y9">
        <f>SUM(W9:X9)</f>
        <v>0</v>
      </c>
      <c r="AB9">
        <v>0</v>
      </c>
    </row>
    <row r="10" spans="2:24" ht="12" customHeight="1">
      <c r="B10" s="38">
        <v>2</v>
      </c>
      <c r="C10" s="48">
        <v>33</v>
      </c>
      <c r="D10" s="33" t="s">
        <v>111</v>
      </c>
      <c r="E10" s="134" t="s">
        <v>32</v>
      </c>
      <c r="F10" s="201">
        <v>1</v>
      </c>
      <c r="G10" s="89">
        <v>3</v>
      </c>
      <c r="H10" s="89">
        <v>0</v>
      </c>
      <c r="I10" s="89">
        <v>0</v>
      </c>
      <c r="J10" s="89">
        <v>0</v>
      </c>
      <c r="K10" s="89">
        <v>1</v>
      </c>
      <c r="L10" s="89">
        <v>1</v>
      </c>
      <c r="M10" s="89">
        <v>0</v>
      </c>
      <c r="N10" s="89">
        <v>0</v>
      </c>
      <c r="O10" s="123">
        <v>1</v>
      </c>
      <c r="P10" s="33">
        <f t="shared" si="2"/>
        <v>7</v>
      </c>
      <c r="Q10" s="277"/>
      <c r="R10" s="252" t="s">
        <v>45</v>
      </c>
      <c r="S10" s="253"/>
      <c r="T10" s="256">
        <f>+Q9/30</f>
        <v>1.3666666666666667</v>
      </c>
      <c r="U10" s="257"/>
      <c r="V10" s="258"/>
      <c r="W10" s="275"/>
      <c r="X10" s="268"/>
    </row>
    <row r="11" spans="2:24" ht="12" customHeight="1" thickBot="1">
      <c r="B11" s="41"/>
      <c r="C11" s="49"/>
      <c r="D11" s="34" t="s">
        <v>105</v>
      </c>
      <c r="E11" s="135" t="s">
        <v>33</v>
      </c>
      <c r="F11" s="202">
        <v>5</v>
      </c>
      <c r="G11" s="191">
        <v>5</v>
      </c>
      <c r="H11" s="191">
        <v>0</v>
      </c>
      <c r="I11" s="191">
        <v>0</v>
      </c>
      <c r="J11" s="191">
        <v>0</v>
      </c>
      <c r="K11" s="191">
        <v>0</v>
      </c>
      <c r="L11" s="191">
        <v>5</v>
      </c>
      <c r="M11" s="191">
        <v>0</v>
      </c>
      <c r="N11" s="191">
        <v>2</v>
      </c>
      <c r="O11" s="193">
        <v>1</v>
      </c>
      <c r="P11" s="34">
        <f t="shared" si="2"/>
        <v>18</v>
      </c>
      <c r="Q11" s="278"/>
      <c r="R11" s="254"/>
      <c r="S11" s="255"/>
      <c r="T11" s="259"/>
      <c r="U11" s="260"/>
      <c r="V11" s="261"/>
      <c r="W11" s="243"/>
      <c r="X11" s="247"/>
    </row>
    <row r="12" spans="2:32" ht="12" customHeight="1">
      <c r="B12" s="39"/>
      <c r="C12" s="53"/>
      <c r="D12" s="32" t="s">
        <v>112</v>
      </c>
      <c r="E12" s="133" t="s">
        <v>31</v>
      </c>
      <c r="F12" s="199">
        <v>2</v>
      </c>
      <c r="G12" s="199">
        <v>3</v>
      </c>
      <c r="H12" s="199">
        <v>0</v>
      </c>
      <c r="I12" s="199">
        <v>1</v>
      </c>
      <c r="J12" s="199">
        <v>2</v>
      </c>
      <c r="K12" s="199">
        <v>1</v>
      </c>
      <c r="L12" s="199">
        <v>1</v>
      </c>
      <c r="M12" s="199">
        <v>0</v>
      </c>
      <c r="N12" s="199">
        <v>1</v>
      </c>
      <c r="O12" s="199">
        <v>5</v>
      </c>
      <c r="P12" s="43">
        <f t="shared" si="2"/>
        <v>16</v>
      </c>
      <c r="Q12" s="276">
        <f>+P12+P13+P14+Y12</f>
        <v>44</v>
      </c>
      <c r="R12" s="51">
        <v>10</v>
      </c>
      <c r="S12" s="52">
        <v>6</v>
      </c>
      <c r="T12" s="52">
        <v>8</v>
      </c>
      <c r="U12" s="52">
        <v>4</v>
      </c>
      <c r="V12" s="53">
        <v>2</v>
      </c>
      <c r="W12" s="242">
        <v>0</v>
      </c>
      <c r="X12" s="246">
        <v>0</v>
      </c>
      <c r="Y12">
        <f>SUM(W12:X12)</f>
        <v>0</v>
      </c>
      <c r="AB12">
        <v>0</v>
      </c>
      <c r="AF12" s="3"/>
    </row>
    <row r="13" spans="2:24" ht="12" customHeight="1">
      <c r="B13" s="38">
        <v>3</v>
      </c>
      <c r="C13" s="48">
        <v>32</v>
      </c>
      <c r="D13" s="33" t="s">
        <v>113</v>
      </c>
      <c r="E13" s="134" t="s">
        <v>32</v>
      </c>
      <c r="F13" s="201">
        <v>2</v>
      </c>
      <c r="G13" s="89">
        <v>2</v>
      </c>
      <c r="H13" s="89">
        <v>0</v>
      </c>
      <c r="I13" s="89">
        <v>2</v>
      </c>
      <c r="J13" s="89">
        <v>2</v>
      </c>
      <c r="K13" s="89">
        <v>0</v>
      </c>
      <c r="L13" s="89">
        <v>3</v>
      </c>
      <c r="M13" s="89">
        <v>0</v>
      </c>
      <c r="N13" s="89">
        <v>0</v>
      </c>
      <c r="O13" s="123">
        <v>1</v>
      </c>
      <c r="P13" s="33">
        <f t="shared" si="2"/>
        <v>12</v>
      </c>
      <c r="Q13" s="277"/>
      <c r="R13" s="252" t="s">
        <v>45</v>
      </c>
      <c r="S13" s="253"/>
      <c r="T13" s="269">
        <f>+Q12/30</f>
        <v>1.4666666666666666</v>
      </c>
      <c r="U13" s="270"/>
      <c r="V13" s="271"/>
      <c r="W13" s="275"/>
      <c r="X13" s="268"/>
    </row>
    <row r="14" spans="2:24" ht="12" customHeight="1" thickBot="1">
      <c r="B14" s="41"/>
      <c r="C14" s="49"/>
      <c r="D14" s="34" t="s">
        <v>105</v>
      </c>
      <c r="E14" s="135" t="s">
        <v>33</v>
      </c>
      <c r="F14" s="202">
        <v>0</v>
      </c>
      <c r="G14" s="191">
        <v>3</v>
      </c>
      <c r="H14" s="191">
        <v>0</v>
      </c>
      <c r="I14" s="191">
        <v>2</v>
      </c>
      <c r="J14" s="191">
        <v>2</v>
      </c>
      <c r="K14" s="191">
        <v>0</v>
      </c>
      <c r="L14" s="191">
        <v>3</v>
      </c>
      <c r="M14" s="191">
        <v>0</v>
      </c>
      <c r="N14" s="191">
        <v>5</v>
      </c>
      <c r="O14" s="193">
        <v>1</v>
      </c>
      <c r="P14" s="34">
        <f t="shared" si="2"/>
        <v>16</v>
      </c>
      <c r="Q14" s="278"/>
      <c r="R14" s="254"/>
      <c r="S14" s="255"/>
      <c r="T14" s="272"/>
      <c r="U14" s="273"/>
      <c r="V14" s="274"/>
      <c r="W14" s="243"/>
      <c r="X14" s="247"/>
    </row>
    <row r="15" spans="2:28" ht="12" customHeight="1">
      <c r="B15" s="39"/>
      <c r="C15" s="53"/>
      <c r="D15" s="32" t="s">
        <v>114</v>
      </c>
      <c r="E15" s="133" t="s">
        <v>31</v>
      </c>
      <c r="F15" s="199">
        <v>1</v>
      </c>
      <c r="G15" s="199">
        <v>3</v>
      </c>
      <c r="H15" s="199">
        <v>0</v>
      </c>
      <c r="I15" s="199">
        <v>2</v>
      </c>
      <c r="J15" s="199">
        <v>1</v>
      </c>
      <c r="K15" s="199">
        <v>0</v>
      </c>
      <c r="L15" s="199">
        <v>3</v>
      </c>
      <c r="M15" s="199">
        <v>1</v>
      </c>
      <c r="N15" s="199">
        <v>2</v>
      </c>
      <c r="O15" s="199">
        <v>2</v>
      </c>
      <c r="P15" s="43">
        <f t="shared" si="2"/>
        <v>15</v>
      </c>
      <c r="Q15" s="276">
        <f>+P15+P16+P17+Y15</f>
        <v>53</v>
      </c>
      <c r="R15" s="51">
        <v>8</v>
      </c>
      <c r="S15" s="52">
        <v>8</v>
      </c>
      <c r="T15" s="52">
        <v>5</v>
      </c>
      <c r="U15" s="52">
        <v>5</v>
      </c>
      <c r="V15" s="53">
        <v>4</v>
      </c>
      <c r="W15" s="242">
        <v>0</v>
      </c>
      <c r="X15" s="246">
        <v>0</v>
      </c>
      <c r="Y15">
        <f>SUM(W15:X15)</f>
        <v>0</v>
      </c>
      <c r="AB15">
        <v>0</v>
      </c>
    </row>
    <row r="16" spans="2:24" ht="12" customHeight="1">
      <c r="B16" s="38">
        <v>4</v>
      </c>
      <c r="C16" s="48">
        <v>42</v>
      </c>
      <c r="D16" s="33" t="s">
        <v>107</v>
      </c>
      <c r="E16" s="134" t="s">
        <v>32</v>
      </c>
      <c r="F16" s="201">
        <v>0</v>
      </c>
      <c r="G16" s="89">
        <v>3</v>
      </c>
      <c r="H16" s="89">
        <v>5</v>
      </c>
      <c r="I16" s="89">
        <v>0</v>
      </c>
      <c r="J16" s="89">
        <v>1</v>
      </c>
      <c r="K16" s="89">
        <v>2</v>
      </c>
      <c r="L16" s="89">
        <v>3</v>
      </c>
      <c r="M16" s="89">
        <v>5</v>
      </c>
      <c r="N16" s="89">
        <v>1</v>
      </c>
      <c r="O16" s="123">
        <v>5</v>
      </c>
      <c r="P16" s="33">
        <f t="shared" si="2"/>
        <v>25</v>
      </c>
      <c r="Q16" s="277"/>
      <c r="R16" s="252" t="s">
        <v>45</v>
      </c>
      <c r="S16" s="253"/>
      <c r="T16" s="256">
        <f>+Q15/30</f>
        <v>1.7666666666666666</v>
      </c>
      <c r="U16" s="257"/>
      <c r="V16" s="258"/>
      <c r="W16" s="275"/>
      <c r="X16" s="268"/>
    </row>
    <row r="17" spans="2:24" ht="12" customHeight="1" thickBot="1">
      <c r="B17" s="41"/>
      <c r="C17" s="49"/>
      <c r="D17" s="34" t="s">
        <v>99</v>
      </c>
      <c r="E17" s="135" t="s">
        <v>33</v>
      </c>
      <c r="F17" s="202">
        <v>2</v>
      </c>
      <c r="G17" s="191">
        <v>5</v>
      </c>
      <c r="H17" s="191">
        <v>1</v>
      </c>
      <c r="I17" s="191">
        <v>1</v>
      </c>
      <c r="J17" s="191">
        <v>0</v>
      </c>
      <c r="K17" s="191">
        <v>0</v>
      </c>
      <c r="L17" s="191">
        <v>0</v>
      </c>
      <c r="M17" s="191">
        <v>0</v>
      </c>
      <c r="N17" s="191">
        <v>3</v>
      </c>
      <c r="O17" s="193">
        <v>1</v>
      </c>
      <c r="P17" s="34">
        <f t="shared" si="2"/>
        <v>13</v>
      </c>
      <c r="Q17" s="278"/>
      <c r="R17" s="254"/>
      <c r="S17" s="255"/>
      <c r="T17" s="259"/>
      <c r="U17" s="260"/>
      <c r="V17" s="261"/>
      <c r="W17" s="243"/>
      <c r="X17" s="247"/>
    </row>
    <row r="18" spans="2:28" ht="12" customHeight="1">
      <c r="B18" s="39"/>
      <c r="C18" s="53"/>
      <c r="D18" s="32" t="s">
        <v>115</v>
      </c>
      <c r="E18" s="133" t="s">
        <v>31</v>
      </c>
      <c r="F18" s="199">
        <v>2</v>
      </c>
      <c r="G18" s="199">
        <v>5</v>
      </c>
      <c r="H18" s="199">
        <v>0</v>
      </c>
      <c r="I18" s="199">
        <v>0</v>
      </c>
      <c r="J18" s="199">
        <v>5</v>
      </c>
      <c r="K18" s="199">
        <v>0</v>
      </c>
      <c r="L18" s="199">
        <v>2</v>
      </c>
      <c r="M18" s="199">
        <v>5</v>
      </c>
      <c r="N18" s="199">
        <v>5</v>
      </c>
      <c r="O18" s="199">
        <v>0</v>
      </c>
      <c r="P18" s="43">
        <f t="shared" si="2"/>
        <v>24</v>
      </c>
      <c r="Q18" s="276">
        <f>+P18+P19+P20+Y18</f>
        <v>57</v>
      </c>
      <c r="R18" s="51">
        <v>12</v>
      </c>
      <c r="S18" s="52">
        <v>3</v>
      </c>
      <c r="T18" s="52">
        <v>5</v>
      </c>
      <c r="U18" s="52">
        <v>3</v>
      </c>
      <c r="V18" s="53">
        <v>7</v>
      </c>
      <c r="W18" s="242">
        <v>0</v>
      </c>
      <c r="X18" s="246">
        <v>0</v>
      </c>
      <c r="Y18">
        <f>SUM(W18:X18)</f>
        <v>0</v>
      </c>
      <c r="AB18">
        <v>0</v>
      </c>
    </row>
    <row r="19" spans="1:24" ht="12" customHeight="1">
      <c r="A19" s="46"/>
      <c r="B19" s="38">
        <v>5</v>
      </c>
      <c r="C19" s="48">
        <v>31</v>
      </c>
      <c r="D19" s="33" t="s">
        <v>90</v>
      </c>
      <c r="E19" s="134" t="s">
        <v>32</v>
      </c>
      <c r="F19" s="201">
        <v>2</v>
      </c>
      <c r="G19" s="89">
        <v>3</v>
      </c>
      <c r="H19" s="89">
        <v>3</v>
      </c>
      <c r="I19" s="89">
        <v>0</v>
      </c>
      <c r="J19" s="89">
        <v>0</v>
      </c>
      <c r="K19" s="89">
        <v>0</v>
      </c>
      <c r="L19" s="89">
        <v>5</v>
      </c>
      <c r="M19" s="89">
        <v>0</v>
      </c>
      <c r="N19" s="89">
        <v>3</v>
      </c>
      <c r="O19" s="123">
        <v>0</v>
      </c>
      <c r="P19" s="33">
        <f t="shared" si="2"/>
        <v>16</v>
      </c>
      <c r="Q19" s="277"/>
      <c r="R19" s="252" t="s">
        <v>45</v>
      </c>
      <c r="S19" s="253"/>
      <c r="T19" s="256">
        <f>+Q18/30</f>
        <v>1.9</v>
      </c>
      <c r="U19" s="257"/>
      <c r="V19" s="258"/>
      <c r="W19" s="275"/>
      <c r="X19" s="268"/>
    </row>
    <row r="20" spans="1:24" ht="12" customHeight="1" thickBot="1">
      <c r="A20" s="46"/>
      <c r="B20" s="41"/>
      <c r="C20" s="49"/>
      <c r="D20" s="34" t="s">
        <v>86</v>
      </c>
      <c r="E20" s="135" t="s">
        <v>33</v>
      </c>
      <c r="F20" s="202">
        <v>1</v>
      </c>
      <c r="G20" s="191">
        <v>5</v>
      </c>
      <c r="H20" s="191">
        <v>1</v>
      </c>
      <c r="I20" s="191">
        <v>0</v>
      </c>
      <c r="J20" s="191">
        <v>2</v>
      </c>
      <c r="K20" s="191">
        <v>5</v>
      </c>
      <c r="L20" s="191">
        <v>2</v>
      </c>
      <c r="M20" s="191">
        <v>0</v>
      </c>
      <c r="N20" s="191">
        <v>1</v>
      </c>
      <c r="O20" s="193">
        <v>0</v>
      </c>
      <c r="P20" s="34">
        <f t="shared" si="2"/>
        <v>17</v>
      </c>
      <c r="Q20" s="278"/>
      <c r="R20" s="254"/>
      <c r="S20" s="255"/>
      <c r="T20" s="259"/>
      <c r="U20" s="260"/>
      <c r="V20" s="261"/>
      <c r="W20" s="243"/>
      <c r="X20" s="247"/>
    </row>
    <row r="21" spans="1:28" ht="12" customHeight="1">
      <c r="A21" s="45"/>
      <c r="B21" s="39"/>
      <c r="C21" s="53"/>
      <c r="D21" s="32" t="s">
        <v>116</v>
      </c>
      <c r="E21" s="133" t="s">
        <v>31</v>
      </c>
      <c r="F21" s="199">
        <v>5</v>
      </c>
      <c r="G21" s="199">
        <v>3</v>
      </c>
      <c r="H21" s="199">
        <v>5</v>
      </c>
      <c r="I21" s="199">
        <v>2</v>
      </c>
      <c r="J21" s="199">
        <v>1</v>
      </c>
      <c r="K21" s="199">
        <v>0</v>
      </c>
      <c r="L21" s="199">
        <v>3</v>
      </c>
      <c r="M21" s="199">
        <v>0</v>
      </c>
      <c r="N21" s="199">
        <v>5</v>
      </c>
      <c r="O21" s="199">
        <v>2</v>
      </c>
      <c r="P21" s="43">
        <f t="shared" si="2"/>
        <v>26</v>
      </c>
      <c r="Q21" s="276">
        <f>+P21+P22+P23+Y21</f>
        <v>68</v>
      </c>
      <c r="R21" s="51">
        <v>5</v>
      </c>
      <c r="S21" s="52">
        <v>8</v>
      </c>
      <c r="T21" s="52">
        <v>3</v>
      </c>
      <c r="U21" s="52">
        <v>8</v>
      </c>
      <c r="V21" s="53">
        <v>6</v>
      </c>
      <c r="W21" s="242">
        <v>0</v>
      </c>
      <c r="X21" s="246">
        <v>0</v>
      </c>
      <c r="Y21">
        <f>SUM(W21:X21)</f>
        <v>0</v>
      </c>
      <c r="AB21">
        <v>0</v>
      </c>
    </row>
    <row r="22" spans="1:24" ht="12" customHeight="1">
      <c r="A22" s="45"/>
      <c r="B22" s="38">
        <v>6</v>
      </c>
      <c r="C22" s="48">
        <v>45</v>
      </c>
      <c r="D22" s="33" t="s">
        <v>117</v>
      </c>
      <c r="E22" s="134" t="s">
        <v>32</v>
      </c>
      <c r="F22" s="201">
        <v>1</v>
      </c>
      <c r="G22" s="89">
        <v>3</v>
      </c>
      <c r="H22" s="89">
        <v>3</v>
      </c>
      <c r="I22" s="89">
        <v>1</v>
      </c>
      <c r="J22" s="89">
        <v>0</v>
      </c>
      <c r="K22" s="89">
        <v>1</v>
      </c>
      <c r="L22" s="89">
        <v>3</v>
      </c>
      <c r="M22" s="89">
        <v>0</v>
      </c>
      <c r="N22" s="89">
        <v>5</v>
      </c>
      <c r="O22" s="123">
        <v>5</v>
      </c>
      <c r="P22" s="33">
        <f t="shared" si="2"/>
        <v>22</v>
      </c>
      <c r="Q22" s="277"/>
      <c r="R22" s="252" t="s">
        <v>45</v>
      </c>
      <c r="S22" s="253"/>
      <c r="T22" s="256">
        <f>+Q21/30</f>
        <v>2.2666666666666666</v>
      </c>
      <c r="U22" s="257"/>
      <c r="V22" s="258"/>
      <c r="W22" s="275"/>
      <c r="X22" s="268"/>
    </row>
    <row r="23" spans="1:24" ht="12" customHeight="1" thickBot="1">
      <c r="A23" s="45"/>
      <c r="B23" s="41"/>
      <c r="C23" s="49"/>
      <c r="D23" s="34" t="s">
        <v>105</v>
      </c>
      <c r="E23" s="135" t="s">
        <v>33</v>
      </c>
      <c r="F23" s="202">
        <v>3</v>
      </c>
      <c r="G23" s="191">
        <v>3</v>
      </c>
      <c r="H23" s="191">
        <v>5</v>
      </c>
      <c r="I23" s="191">
        <v>1</v>
      </c>
      <c r="J23" s="191">
        <v>0</v>
      </c>
      <c r="K23" s="191">
        <v>1</v>
      </c>
      <c r="L23" s="191">
        <v>2</v>
      </c>
      <c r="M23" s="191">
        <v>1</v>
      </c>
      <c r="N23" s="191">
        <v>3</v>
      </c>
      <c r="O23" s="193">
        <v>1</v>
      </c>
      <c r="P23" s="34">
        <f t="shared" si="2"/>
        <v>20</v>
      </c>
      <c r="Q23" s="278"/>
      <c r="R23" s="254"/>
      <c r="S23" s="255"/>
      <c r="T23" s="259"/>
      <c r="U23" s="260"/>
      <c r="V23" s="261"/>
      <c r="W23" s="243"/>
      <c r="X23" s="247"/>
    </row>
    <row r="24" spans="1:28" ht="12" customHeight="1">
      <c r="A24" s="45"/>
      <c r="B24" s="39"/>
      <c r="C24" s="53"/>
      <c r="D24" s="32" t="s">
        <v>118</v>
      </c>
      <c r="E24" s="133" t="s">
        <v>31</v>
      </c>
      <c r="F24" s="199">
        <v>1</v>
      </c>
      <c r="G24" s="199">
        <v>5</v>
      </c>
      <c r="H24" s="199">
        <v>5</v>
      </c>
      <c r="I24" s="199">
        <v>1</v>
      </c>
      <c r="J24" s="199">
        <v>2</v>
      </c>
      <c r="K24" s="199">
        <v>0</v>
      </c>
      <c r="L24" s="199">
        <v>2</v>
      </c>
      <c r="M24" s="199">
        <v>0</v>
      </c>
      <c r="N24" s="199">
        <v>1</v>
      </c>
      <c r="O24" s="199">
        <v>1</v>
      </c>
      <c r="P24" s="43">
        <f t="shared" si="2"/>
        <v>18</v>
      </c>
      <c r="Q24" s="276">
        <f>+P24+P25+P26+Y24</f>
        <v>70</v>
      </c>
      <c r="R24" s="51">
        <v>4</v>
      </c>
      <c r="S24" s="52">
        <v>8</v>
      </c>
      <c r="T24" s="52">
        <v>6</v>
      </c>
      <c r="U24" s="52">
        <v>5</v>
      </c>
      <c r="V24" s="53">
        <v>7</v>
      </c>
      <c r="W24" s="242">
        <v>0</v>
      </c>
      <c r="X24" s="246">
        <v>0</v>
      </c>
      <c r="Y24">
        <f>SUM(W24:X24)</f>
        <v>0</v>
      </c>
      <c r="AB24">
        <v>0</v>
      </c>
    </row>
    <row r="25" spans="1:24" ht="12" customHeight="1">
      <c r="A25" s="45"/>
      <c r="B25" s="38">
        <v>7</v>
      </c>
      <c r="C25" s="48">
        <v>47</v>
      </c>
      <c r="D25" s="33" t="s">
        <v>119</v>
      </c>
      <c r="E25" s="134" t="s">
        <v>32</v>
      </c>
      <c r="F25" s="201">
        <v>5</v>
      </c>
      <c r="G25" s="89">
        <v>5</v>
      </c>
      <c r="H25" s="89">
        <v>3</v>
      </c>
      <c r="I25" s="89">
        <v>0</v>
      </c>
      <c r="J25" s="89">
        <v>3</v>
      </c>
      <c r="K25" s="89">
        <v>1</v>
      </c>
      <c r="L25" s="89">
        <v>1</v>
      </c>
      <c r="M25" s="89">
        <v>3</v>
      </c>
      <c r="N25" s="89">
        <v>2</v>
      </c>
      <c r="O25" s="123">
        <v>2</v>
      </c>
      <c r="P25" s="33">
        <f t="shared" si="2"/>
        <v>25</v>
      </c>
      <c r="Q25" s="277"/>
      <c r="R25" s="252" t="s">
        <v>45</v>
      </c>
      <c r="S25" s="253"/>
      <c r="T25" s="256">
        <f>+Q24/30</f>
        <v>2.3333333333333335</v>
      </c>
      <c r="U25" s="257"/>
      <c r="V25" s="258"/>
      <c r="W25" s="275"/>
      <c r="X25" s="268"/>
    </row>
    <row r="26" spans="1:24" ht="12" customHeight="1" thickBot="1">
      <c r="A26" s="45"/>
      <c r="B26" s="41"/>
      <c r="C26" s="49"/>
      <c r="D26" s="34" t="s">
        <v>105</v>
      </c>
      <c r="E26" s="135" t="s">
        <v>33</v>
      </c>
      <c r="F26" s="202">
        <v>3</v>
      </c>
      <c r="G26" s="191">
        <v>5</v>
      </c>
      <c r="H26" s="191">
        <v>5</v>
      </c>
      <c r="I26" s="191">
        <v>2</v>
      </c>
      <c r="J26" s="191">
        <v>1</v>
      </c>
      <c r="K26" s="191">
        <v>0</v>
      </c>
      <c r="L26" s="191">
        <v>3</v>
      </c>
      <c r="M26" s="191">
        <v>1</v>
      </c>
      <c r="N26" s="191">
        <v>5</v>
      </c>
      <c r="O26" s="193">
        <v>2</v>
      </c>
      <c r="P26" s="34">
        <f t="shared" si="2"/>
        <v>27</v>
      </c>
      <c r="Q26" s="278"/>
      <c r="R26" s="254"/>
      <c r="S26" s="255"/>
      <c r="T26" s="259"/>
      <c r="U26" s="260"/>
      <c r="V26" s="261"/>
      <c r="W26" s="243"/>
      <c r="X26" s="247"/>
    </row>
    <row r="27" spans="1:28" ht="12" customHeight="1">
      <c r="A27" s="45"/>
      <c r="B27" s="39"/>
      <c r="C27" s="53"/>
      <c r="D27" s="32" t="s">
        <v>120</v>
      </c>
      <c r="E27" s="133" t="s">
        <v>31</v>
      </c>
      <c r="F27" s="199">
        <v>1</v>
      </c>
      <c r="G27" s="199">
        <v>3</v>
      </c>
      <c r="H27" s="199">
        <v>2</v>
      </c>
      <c r="I27" s="199">
        <v>3</v>
      </c>
      <c r="J27" s="199">
        <v>0</v>
      </c>
      <c r="K27" s="199">
        <v>1</v>
      </c>
      <c r="L27" s="199">
        <v>3</v>
      </c>
      <c r="M27" s="199">
        <v>0</v>
      </c>
      <c r="N27" s="199">
        <v>5</v>
      </c>
      <c r="O27" s="199">
        <v>0</v>
      </c>
      <c r="P27" s="43">
        <f t="shared" si="2"/>
        <v>18</v>
      </c>
      <c r="Q27" s="276">
        <f>+P27+P28+P29+Y27</f>
        <v>71</v>
      </c>
      <c r="R27" s="51">
        <v>7</v>
      </c>
      <c r="S27" s="52">
        <v>3</v>
      </c>
      <c r="T27" s="52">
        <v>4</v>
      </c>
      <c r="U27" s="52">
        <v>10</v>
      </c>
      <c r="V27" s="53">
        <v>6</v>
      </c>
      <c r="W27" s="242">
        <v>0</v>
      </c>
      <c r="X27" s="246">
        <v>0</v>
      </c>
      <c r="Y27">
        <f>SUM(W27:X27)</f>
        <v>0</v>
      </c>
      <c r="AB27">
        <v>0</v>
      </c>
    </row>
    <row r="28" spans="1:24" ht="12" customHeight="1">
      <c r="A28" s="45"/>
      <c r="B28" s="38">
        <v>8</v>
      </c>
      <c r="C28" s="48">
        <v>44</v>
      </c>
      <c r="D28" s="33" t="s">
        <v>90</v>
      </c>
      <c r="E28" s="134" t="s">
        <v>32</v>
      </c>
      <c r="F28" s="201">
        <v>2</v>
      </c>
      <c r="G28" s="89">
        <v>3</v>
      </c>
      <c r="H28" s="89">
        <v>5</v>
      </c>
      <c r="I28" s="89">
        <v>2</v>
      </c>
      <c r="J28" s="89">
        <v>3</v>
      </c>
      <c r="K28" s="89">
        <v>0</v>
      </c>
      <c r="L28" s="89">
        <v>3</v>
      </c>
      <c r="M28" s="89">
        <v>1</v>
      </c>
      <c r="N28" s="89">
        <v>5</v>
      </c>
      <c r="O28" s="123">
        <v>0</v>
      </c>
      <c r="P28" s="33">
        <f t="shared" si="2"/>
        <v>24</v>
      </c>
      <c r="Q28" s="277"/>
      <c r="R28" s="252" t="s">
        <v>45</v>
      </c>
      <c r="S28" s="253"/>
      <c r="T28" s="256">
        <f>+Q27/30</f>
        <v>2.3666666666666667</v>
      </c>
      <c r="U28" s="257"/>
      <c r="V28" s="258"/>
      <c r="W28" s="275"/>
      <c r="X28" s="268"/>
    </row>
    <row r="29" spans="1:24" ht="12" customHeight="1" thickBot="1">
      <c r="A29" s="45"/>
      <c r="B29" s="41"/>
      <c r="C29" s="49"/>
      <c r="D29" s="34" t="s">
        <v>91</v>
      </c>
      <c r="E29" s="135" t="s">
        <v>33</v>
      </c>
      <c r="F29" s="202">
        <v>0</v>
      </c>
      <c r="G29" s="191">
        <v>5</v>
      </c>
      <c r="H29" s="191">
        <v>5</v>
      </c>
      <c r="I29" s="191">
        <v>3</v>
      </c>
      <c r="J29" s="191">
        <v>3</v>
      </c>
      <c r="K29" s="191">
        <v>0</v>
      </c>
      <c r="L29" s="191">
        <v>3</v>
      </c>
      <c r="M29" s="191">
        <v>2</v>
      </c>
      <c r="N29" s="191">
        <v>5</v>
      </c>
      <c r="O29" s="193">
        <v>3</v>
      </c>
      <c r="P29" s="34">
        <f t="shared" si="2"/>
        <v>29</v>
      </c>
      <c r="Q29" s="278"/>
      <c r="R29" s="254"/>
      <c r="S29" s="255"/>
      <c r="T29" s="259"/>
      <c r="U29" s="260"/>
      <c r="V29" s="261"/>
      <c r="W29" s="243"/>
      <c r="X29" s="247"/>
    </row>
    <row r="30" spans="1:28" ht="12" customHeight="1">
      <c r="A30" s="45"/>
      <c r="B30" s="39"/>
      <c r="C30" s="53"/>
      <c r="D30" s="32" t="s">
        <v>121</v>
      </c>
      <c r="E30" s="133" t="s">
        <v>31</v>
      </c>
      <c r="F30" s="199">
        <v>0</v>
      </c>
      <c r="G30" s="199">
        <v>1</v>
      </c>
      <c r="H30" s="199">
        <v>3</v>
      </c>
      <c r="I30" s="199">
        <v>2</v>
      </c>
      <c r="J30" s="199">
        <v>0</v>
      </c>
      <c r="K30" s="199">
        <v>1</v>
      </c>
      <c r="L30" s="199">
        <v>5</v>
      </c>
      <c r="M30" s="199">
        <v>5</v>
      </c>
      <c r="N30" s="199">
        <v>5</v>
      </c>
      <c r="O30" s="199">
        <v>2</v>
      </c>
      <c r="P30" s="43">
        <f t="shared" si="2"/>
        <v>24</v>
      </c>
      <c r="Q30" s="276">
        <f>+P30+P31+P32+Y30</f>
        <v>76</v>
      </c>
      <c r="R30" s="51">
        <v>3</v>
      </c>
      <c r="S30" s="52">
        <v>5</v>
      </c>
      <c r="T30" s="52">
        <v>7</v>
      </c>
      <c r="U30" s="52">
        <v>9</v>
      </c>
      <c r="V30" s="53">
        <v>6</v>
      </c>
      <c r="W30" s="242">
        <v>0</v>
      </c>
      <c r="X30" s="246">
        <v>0</v>
      </c>
      <c r="Y30">
        <f>SUM(W30:X30)</f>
        <v>0</v>
      </c>
      <c r="AB30">
        <v>0</v>
      </c>
    </row>
    <row r="31" spans="1:24" ht="12" customHeight="1">
      <c r="A31" s="45"/>
      <c r="B31" s="38">
        <v>9</v>
      </c>
      <c r="C31" s="48">
        <v>36</v>
      </c>
      <c r="D31" s="33"/>
      <c r="E31" s="134" t="s">
        <v>32</v>
      </c>
      <c r="F31" s="201">
        <v>3</v>
      </c>
      <c r="G31" s="89">
        <v>3</v>
      </c>
      <c r="H31" s="89">
        <v>3</v>
      </c>
      <c r="I31" s="89">
        <v>1</v>
      </c>
      <c r="J31" s="89">
        <v>0</v>
      </c>
      <c r="K31" s="89">
        <v>1</v>
      </c>
      <c r="L31" s="89">
        <v>3</v>
      </c>
      <c r="M31" s="89">
        <v>3</v>
      </c>
      <c r="N31" s="89">
        <v>5</v>
      </c>
      <c r="O31" s="123">
        <v>3</v>
      </c>
      <c r="P31" s="33">
        <f t="shared" si="2"/>
        <v>25</v>
      </c>
      <c r="Q31" s="277"/>
      <c r="R31" s="252" t="s">
        <v>45</v>
      </c>
      <c r="S31" s="253"/>
      <c r="T31" s="256">
        <f>+Q30/30</f>
        <v>2.533333333333333</v>
      </c>
      <c r="U31" s="257"/>
      <c r="V31" s="258"/>
      <c r="W31" s="275"/>
      <c r="X31" s="268"/>
    </row>
    <row r="32" spans="1:24" ht="12" customHeight="1" thickBot="1">
      <c r="A32" s="45"/>
      <c r="B32" s="41"/>
      <c r="C32" s="49"/>
      <c r="D32" s="34" t="s">
        <v>86</v>
      </c>
      <c r="E32" s="135" t="s">
        <v>33</v>
      </c>
      <c r="F32" s="202">
        <v>1</v>
      </c>
      <c r="G32" s="191">
        <v>2</v>
      </c>
      <c r="H32" s="191">
        <v>3</v>
      </c>
      <c r="I32" s="191">
        <v>2</v>
      </c>
      <c r="J32" s="191">
        <v>3</v>
      </c>
      <c r="K32" s="191">
        <v>2</v>
      </c>
      <c r="L32" s="191">
        <v>2</v>
      </c>
      <c r="M32" s="191">
        <v>5</v>
      </c>
      <c r="N32" s="191">
        <v>5</v>
      </c>
      <c r="O32" s="193">
        <v>2</v>
      </c>
      <c r="P32" s="34">
        <f t="shared" si="2"/>
        <v>27</v>
      </c>
      <c r="Q32" s="278"/>
      <c r="R32" s="254"/>
      <c r="S32" s="255"/>
      <c r="T32" s="259"/>
      <c r="U32" s="260"/>
      <c r="V32" s="261"/>
      <c r="W32" s="243"/>
      <c r="X32" s="247"/>
    </row>
    <row r="33" spans="1:28" ht="12" customHeight="1">
      <c r="A33" s="45"/>
      <c r="B33" s="39"/>
      <c r="C33" s="53"/>
      <c r="D33" s="32" t="s">
        <v>122</v>
      </c>
      <c r="E33" s="133" t="s">
        <v>31</v>
      </c>
      <c r="F33" s="199">
        <v>2</v>
      </c>
      <c r="G33" s="199">
        <v>3</v>
      </c>
      <c r="H33" s="199">
        <v>0</v>
      </c>
      <c r="I33" s="199">
        <v>2</v>
      </c>
      <c r="J33" s="199">
        <v>0</v>
      </c>
      <c r="K33" s="199">
        <v>1</v>
      </c>
      <c r="L33" s="199">
        <v>3</v>
      </c>
      <c r="M33" s="199">
        <v>3</v>
      </c>
      <c r="N33" s="199">
        <v>3</v>
      </c>
      <c r="O33" s="199">
        <v>3</v>
      </c>
      <c r="P33" s="43">
        <f t="shared" si="2"/>
        <v>20</v>
      </c>
      <c r="Q33" s="276">
        <f>+P33+P34+P35+Y33</f>
        <v>85</v>
      </c>
      <c r="R33" s="51">
        <v>3</v>
      </c>
      <c r="S33" s="52">
        <v>3</v>
      </c>
      <c r="T33" s="52">
        <v>2</v>
      </c>
      <c r="U33" s="52">
        <v>16</v>
      </c>
      <c r="V33" s="53">
        <v>6</v>
      </c>
      <c r="W33" s="242">
        <v>0</v>
      </c>
      <c r="X33" s="246">
        <v>0</v>
      </c>
      <c r="Y33">
        <f>SUM(W33:X33)</f>
        <v>0</v>
      </c>
      <c r="AB33">
        <v>0</v>
      </c>
    </row>
    <row r="34" spans="1:24" ht="12" customHeight="1">
      <c r="A34" s="45"/>
      <c r="B34" s="38">
        <v>10</v>
      </c>
      <c r="C34" s="48">
        <v>50</v>
      </c>
      <c r="D34" s="33" t="s">
        <v>123</v>
      </c>
      <c r="E34" s="134" t="s">
        <v>32</v>
      </c>
      <c r="F34" s="201">
        <v>3</v>
      </c>
      <c r="G34" s="89">
        <v>3</v>
      </c>
      <c r="H34" s="89">
        <v>1</v>
      </c>
      <c r="I34" s="89">
        <v>3</v>
      </c>
      <c r="J34" s="89">
        <v>3</v>
      </c>
      <c r="K34" s="89">
        <v>1</v>
      </c>
      <c r="L34" s="89">
        <v>3</v>
      </c>
      <c r="M34" s="89">
        <v>3</v>
      </c>
      <c r="N34" s="89">
        <v>5</v>
      </c>
      <c r="O34" s="123">
        <v>5</v>
      </c>
      <c r="P34" s="33">
        <f t="shared" si="2"/>
        <v>30</v>
      </c>
      <c r="Q34" s="277"/>
      <c r="R34" s="252" t="s">
        <v>45</v>
      </c>
      <c r="S34" s="253"/>
      <c r="T34" s="256">
        <f>+Q33/30</f>
        <v>2.8333333333333335</v>
      </c>
      <c r="U34" s="257"/>
      <c r="V34" s="258"/>
      <c r="W34" s="275"/>
      <c r="X34" s="268"/>
    </row>
    <row r="35" spans="1:24" ht="12" customHeight="1" thickBot="1">
      <c r="A35" s="45"/>
      <c r="B35" s="41"/>
      <c r="C35" s="49"/>
      <c r="D35" s="34" t="s">
        <v>99</v>
      </c>
      <c r="E35" s="135" t="s">
        <v>33</v>
      </c>
      <c r="F35" s="202">
        <v>3</v>
      </c>
      <c r="G35" s="191">
        <v>5</v>
      </c>
      <c r="H35" s="191">
        <v>5</v>
      </c>
      <c r="I35" s="191">
        <v>3</v>
      </c>
      <c r="J35" s="191">
        <v>3</v>
      </c>
      <c r="K35" s="191">
        <v>5</v>
      </c>
      <c r="L35" s="191">
        <v>3</v>
      </c>
      <c r="M35" s="191">
        <v>5</v>
      </c>
      <c r="N35" s="191">
        <v>3</v>
      </c>
      <c r="O35" s="193">
        <v>0</v>
      </c>
      <c r="P35" s="34">
        <f t="shared" si="2"/>
        <v>35</v>
      </c>
      <c r="Q35" s="278"/>
      <c r="R35" s="254"/>
      <c r="S35" s="255"/>
      <c r="T35" s="259"/>
      <c r="U35" s="260"/>
      <c r="V35" s="261"/>
      <c r="W35" s="243"/>
      <c r="X35" s="247"/>
    </row>
    <row r="36" spans="1:28" ht="12" customHeight="1">
      <c r="A36" s="45"/>
      <c r="B36" s="39"/>
      <c r="C36" s="53"/>
      <c r="D36" s="32" t="s">
        <v>124</v>
      </c>
      <c r="E36" s="133" t="s">
        <v>31</v>
      </c>
      <c r="F36" s="199">
        <v>5</v>
      </c>
      <c r="G36" s="199">
        <v>5</v>
      </c>
      <c r="H36" s="199">
        <v>5</v>
      </c>
      <c r="I36" s="199">
        <v>1</v>
      </c>
      <c r="J36" s="199">
        <v>3</v>
      </c>
      <c r="K36" s="199">
        <v>0</v>
      </c>
      <c r="L36" s="199">
        <v>5</v>
      </c>
      <c r="M36" s="199">
        <v>5</v>
      </c>
      <c r="N36" s="199">
        <v>3</v>
      </c>
      <c r="O36" s="199">
        <v>3</v>
      </c>
      <c r="P36" s="43">
        <f t="shared" si="2"/>
        <v>35</v>
      </c>
      <c r="Q36" s="276">
        <f>+P36+P37+P38+Y36</f>
        <v>91</v>
      </c>
      <c r="R36" s="51">
        <v>5</v>
      </c>
      <c r="S36" s="52">
        <v>2</v>
      </c>
      <c r="T36" s="52">
        <v>4</v>
      </c>
      <c r="U36" s="52">
        <v>7</v>
      </c>
      <c r="V36" s="53">
        <v>12</v>
      </c>
      <c r="W36" s="242">
        <v>0</v>
      </c>
      <c r="X36" s="246">
        <v>0</v>
      </c>
      <c r="Y36">
        <f>SUM(W36:X36)</f>
        <v>0</v>
      </c>
      <c r="AB36">
        <v>0</v>
      </c>
    </row>
    <row r="37" spans="1:24" ht="12" customHeight="1">
      <c r="A37" s="45"/>
      <c r="B37" s="38">
        <v>11</v>
      </c>
      <c r="C37" s="48">
        <v>38</v>
      </c>
      <c r="D37" s="33"/>
      <c r="E37" s="134" t="s">
        <v>32</v>
      </c>
      <c r="F37" s="201">
        <v>3</v>
      </c>
      <c r="G37" s="89">
        <v>5</v>
      </c>
      <c r="H37" s="89">
        <v>5</v>
      </c>
      <c r="I37" s="89">
        <v>2</v>
      </c>
      <c r="J37" s="89">
        <v>0</v>
      </c>
      <c r="K37" s="89">
        <v>0</v>
      </c>
      <c r="L37" s="89">
        <v>5</v>
      </c>
      <c r="M37" s="89">
        <v>1</v>
      </c>
      <c r="N37" s="89">
        <v>5</v>
      </c>
      <c r="O37" s="123">
        <v>2</v>
      </c>
      <c r="P37" s="33">
        <f t="shared" si="2"/>
        <v>28</v>
      </c>
      <c r="Q37" s="277"/>
      <c r="R37" s="252" t="s">
        <v>45</v>
      </c>
      <c r="S37" s="253"/>
      <c r="T37" s="256">
        <f>+Q36/30</f>
        <v>3.033333333333333</v>
      </c>
      <c r="U37" s="257"/>
      <c r="V37" s="258"/>
      <c r="W37" s="275"/>
      <c r="X37" s="268"/>
    </row>
    <row r="38" spans="1:24" ht="12" customHeight="1" thickBot="1">
      <c r="A38" s="45"/>
      <c r="B38" s="41"/>
      <c r="C38" s="49"/>
      <c r="D38" s="34" t="s">
        <v>99</v>
      </c>
      <c r="E38" s="135" t="s">
        <v>33</v>
      </c>
      <c r="F38" s="202">
        <v>3</v>
      </c>
      <c r="G38" s="191">
        <v>5</v>
      </c>
      <c r="H38" s="191">
        <v>0</v>
      </c>
      <c r="I38" s="191">
        <v>2</v>
      </c>
      <c r="J38" s="191">
        <v>2</v>
      </c>
      <c r="K38" s="191">
        <v>0</v>
      </c>
      <c r="L38" s="191">
        <v>3</v>
      </c>
      <c r="M38" s="191">
        <v>5</v>
      </c>
      <c r="N38" s="191">
        <v>5</v>
      </c>
      <c r="O38" s="193">
        <v>3</v>
      </c>
      <c r="P38" s="34">
        <f aca="true" t="shared" si="3" ref="P38:P69">SUM(F38:O38)</f>
        <v>28</v>
      </c>
      <c r="Q38" s="278"/>
      <c r="R38" s="254"/>
      <c r="S38" s="255"/>
      <c r="T38" s="259"/>
      <c r="U38" s="260"/>
      <c r="V38" s="261"/>
      <c r="W38" s="243"/>
      <c r="X38" s="247"/>
    </row>
    <row r="39" spans="1:28" ht="12" customHeight="1">
      <c r="A39" s="45"/>
      <c r="B39" s="39"/>
      <c r="C39" s="53"/>
      <c r="D39" s="32" t="s">
        <v>125</v>
      </c>
      <c r="E39" s="133" t="s">
        <v>31</v>
      </c>
      <c r="F39" s="199">
        <v>5</v>
      </c>
      <c r="G39" s="199">
        <v>3</v>
      </c>
      <c r="H39" s="199">
        <v>1</v>
      </c>
      <c r="I39" s="199">
        <v>2</v>
      </c>
      <c r="J39" s="199">
        <v>5</v>
      </c>
      <c r="K39" s="199">
        <v>5</v>
      </c>
      <c r="L39" s="199">
        <v>5</v>
      </c>
      <c r="M39" s="199">
        <v>5</v>
      </c>
      <c r="N39" s="199">
        <v>3</v>
      </c>
      <c r="O39" s="199">
        <v>3</v>
      </c>
      <c r="P39" s="43">
        <f t="shared" si="3"/>
        <v>37</v>
      </c>
      <c r="Q39" s="276">
        <f>+P39+P40+P41+Y39</f>
        <v>116</v>
      </c>
      <c r="R39" s="51">
        <v>0</v>
      </c>
      <c r="S39" s="52">
        <v>2</v>
      </c>
      <c r="T39" s="52">
        <v>2</v>
      </c>
      <c r="U39" s="52">
        <v>10</v>
      </c>
      <c r="V39" s="53">
        <v>16</v>
      </c>
      <c r="W39" s="242">
        <v>0</v>
      </c>
      <c r="X39" s="246">
        <v>0</v>
      </c>
      <c r="Y39">
        <f>SUM(W39:X39)</f>
        <v>0</v>
      </c>
      <c r="AB39">
        <v>0</v>
      </c>
    </row>
    <row r="40" spans="1:24" ht="12" customHeight="1">
      <c r="A40" s="45"/>
      <c r="B40" s="38">
        <v>12</v>
      </c>
      <c r="C40" s="48">
        <v>48</v>
      </c>
      <c r="D40" s="33" t="s">
        <v>119</v>
      </c>
      <c r="E40" s="134" t="s">
        <v>32</v>
      </c>
      <c r="F40" s="201">
        <v>5</v>
      </c>
      <c r="G40" s="89">
        <v>5</v>
      </c>
      <c r="H40" s="89">
        <v>5</v>
      </c>
      <c r="I40" s="89">
        <v>1</v>
      </c>
      <c r="J40" s="89">
        <v>5</v>
      </c>
      <c r="K40" s="89">
        <v>2</v>
      </c>
      <c r="L40" s="89">
        <v>3</v>
      </c>
      <c r="M40" s="89">
        <v>3</v>
      </c>
      <c r="N40" s="89">
        <v>5</v>
      </c>
      <c r="O40" s="123">
        <v>3</v>
      </c>
      <c r="P40" s="33">
        <f t="shared" si="3"/>
        <v>37</v>
      </c>
      <c r="Q40" s="277"/>
      <c r="R40" s="252" t="s">
        <v>45</v>
      </c>
      <c r="S40" s="253"/>
      <c r="T40" s="256">
        <f>+Q39/30</f>
        <v>3.8666666666666667</v>
      </c>
      <c r="U40" s="257"/>
      <c r="V40" s="258"/>
      <c r="W40" s="275"/>
      <c r="X40" s="268"/>
    </row>
    <row r="41" spans="1:24" ht="12" customHeight="1" thickBot="1">
      <c r="A41" s="45"/>
      <c r="B41" s="41"/>
      <c r="C41" s="49"/>
      <c r="D41" s="34" t="s">
        <v>105</v>
      </c>
      <c r="E41" s="135" t="s">
        <v>33</v>
      </c>
      <c r="F41" s="202">
        <v>3</v>
      </c>
      <c r="G41" s="191">
        <v>5</v>
      </c>
      <c r="H41" s="191">
        <v>5</v>
      </c>
      <c r="I41" s="191">
        <v>3</v>
      </c>
      <c r="J41" s="191">
        <v>3</v>
      </c>
      <c r="K41" s="191">
        <v>5</v>
      </c>
      <c r="L41" s="191">
        <v>3</v>
      </c>
      <c r="M41" s="191">
        <v>5</v>
      </c>
      <c r="N41" s="191">
        <v>5</v>
      </c>
      <c r="O41" s="193">
        <v>5</v>
      </c>
      <c r="P41" s="34">
        <f t="shared" si="3"/>
        <v>42</v>
      </c>
      <c r="Q41" s="278"/>
      <c r="R41" s="254"/>
      <c r="S41" s="255"/>
      <c r="T41" s="259"/>
      <c r="U41" s="260"/>
      <c r="V41" s="261"/>
      <c r="W41" s="243"/>
      <c r="X41" s="247"/>
    </row>
    <row r="42" spans="1:28" ht="12" customHeight="1">
      <c r="A42" s="45"/>
      <c r="B42" s="39"/>
      <c r="C42" s="53"/>
      <c r="D42" s="32" t="s">
        <v>126</v>
      </c>
      <c r="E42" s="133" t="s">
        <v>31</v>
      </c>
      <c r="F42" s="199">
        <v>5</v>
      </c>
      <c r="G42" s="199">
        <v>3</v>
      </c>
      <c r="H42" s="199">
        <v>5</v>
      </c>
      <c r="I42" s="199">
        <v>5</v>
      </c>
      <c r="J42" s="199">
        <v>3</v>
      </c>
      <c r="K42" s="199">
        <v>5</v>
      </c>
      <c r="L42" s="199">
        <v>5</v>
      </c>
      <c r="M42" s="199">
        <v>3</v>
      </c>
      <c r="N42" s="199">
        <v>5</v>
      </c>
      <c r="O42" s="199">
        <v>5</v>
      </c>
      <c r="P42" s="43">
        <f t="shared" si="3"/>
        <v>44</v>
      </c>
      <c r="Q42" s="276">
        <f>+P42+P43+P44+Y42</f>
        <v>122</v>
      </c>
      <c r="R42" s="51">
        <v>0</v>
      </c>
      <c r="S42" s="52">
        <v>0</v>
      </c>
      <c r="T42" s="52">
        <v>1</v>
      </c>
      <c r="U42" s="52">
        <v>13</v>
      </c>
      <c r="V42" s="53">
        <v>16</v>
      </c>
      <c r="W42" s="242">
        <v>1</v>
      </c>
      <c r="X42" s="246">
        <v>0</v>
      </c>
      <c r="Y42">
        <f>SUM(W42:X42)</f>
        <v>1</v>
      </c>
      <c r="AB42">
        <v>0</v>
      </c>
    </row>
    <row r="43" spans="1:24" ht="12" customHeight="1">
      <c r="A43" s="45"/>
      <c r="B43" s="38">
        <v>13</v>
      </c>
      <c r="C43" s="48">
        <v>49</v>
      </c>
      <c r="D43" s="33" t="s">
        <v>90</v>
      </c>
      <c r="E43" s="134" t="s">
        <v>32</v>
      </c>
      <c r="F43" s="201">
        <v>3</v>
      </c>
      <c r="G43" s="89">
        <v>5</v>
      </c>
      <c r="H43" s="89">
        <v>5</v>
      </c>
      <c r="I43" s="89">
        <v>3</v>
      </c>
      <c r="J43" s="89">
        <v>3</v>
      </c>
      <c r="K43" s="89">
        <v>5</v>
      </c>
      <c r="L43" s="89">
        <v>3</v>
      </c>
      <c r="M43" s="89">
        <v>3</v>
      </c>
      <c r="N43" s="89">
        <v>5</v>
      </c>
      <c r="O43" s="123">
        <v>3</v>
      </c>
      <c r="P43" s="33">
        <f t="shared" si="3"/>
        <v>38</v>
      </c>
      <c r="Q43" s="277"/>
      <c r="R43" s="252" t="s">
        <v>45</v>
      </c>
      <c r="S43" s="253"/>
      <c r="T43" s="256">
        <f>+Q42/30</f>
        <v>4.066666666666666</v>
      </c>
      <c r="U43" s="257"/>
      <c r="V43" s="258"/>
      <c r="W43" s="275"/>
      <c r="X43" s="268"/>
    </row>
    <row r="44" spans="1:24" ht="12" customHeight="1" thickBot="1">
      <c r="A44" s="45"/>
      <c r="B44" s="41"/>
      <c r="C44" s="49"/>
      <c r="D44" s="34" t="s">
        <v>91</v>
      </c>
      <c r="E44" s="135" t="s">
        <v>33</v>
      </c>
      <c r="F44" s="202">
        <v>3</v>
      </c>
      <c r="G44" s="191">
        <v>3</v>
      </c>
      <c r="H44" s="191">
        <v>5</v>
      </c>
      <c r="I44" s="191">
        <v>3</v>
      </c>
      <c r="J44" s="191">
        <v>5</v>
      </c>
      <c r="K44" s="191">
        <v>3</v>
      </c>
      <c r="L44" s="191">
        <v>5</v>
      </c>
      <c r="M44" s="191">
        <v>2</v>
      </c>
      <c r="N44" s="191">
        <v>5</v>
      </c>
      <c r="O44" s="193">
        <v>5</v>
      </c>
      <c r="P44" s="34">
        <f t="shared" si="3"/>
        <v>39</v>
      </c>
      <c r="Q44" s="278"/>
      <c r="R44" s="254"/>
      <c r="S44" s="255"/>
      <c r="T44" s="259"/>
      <c r="U44" s="260"/>
      <c r="V44" s="261"/>
      <c r="W44" s="243"/>
      <c r="X44" s="247"/>
    </row>
    <row r="45" spans="1:28" ht="12" customHeight="1">
      <c r="A45" s="45"/>
      <c r="B45" s="39"/>
      <c r="C45" s="53"/>
      <c r="D45" s="32" t="s">
        <v>127</v>
      </c>
      <c r="E45" s="133" t="s">
        <v>31</v>
      </c>
      <c r="F45" s="199">
        <v>5</v>
      </c>
      <c r="G45" s="199">
        <v>3</v>
      </c>
      <c r="H45" s="199">
        <v>5</v>
      </c>
      <c r="I45" s="199">
        <v>5</v>
      </c>
      <c r="J45" s="199">
        <v>5</v>
      </c>
      <c r="K45" s="199">
        <v>5</v>
      </c>
      <c r="L45" s="199">
        <v>3</v>
      </c>
      <c r="M45" s="199">
        <v>5</v>
      </c>
      <c r="N45" s="199">
        <v>5</v>
      </c>
      <c r="O45" s="199">
        <v>5</v>
      </c>
      <c r="P45" s="43">
        <f t="shared" si="3"/>
        <v>46</v>
      </c>
      <c r="Q45" s="276">
        <f>+P45+P46+P47+Y45</f>
        <v>130</v>
      </c>
      <c r="R45" s="51">
        <v>0</v>
      </c>
      <c r="S45" s="52">
        <v>0</v>
      </c>
      <c r="T45" s="52">
        <v>0</v>
      </c>
      <c r="U45" s="52">
        <v>10</v>
      </c>
      <c r="V45" s="53">
        <v>20</v>
      </c>
      <c r="W45" s="242">
        <v>0</v>
      </c>
      <c r="X45" s="246">
        <v>0</v>
      </c>
      <c r="Y45">
        <f>SUM(W45:X45)</f>
        <v>0</v>
      </c>
      <c r="AB45">
        <v>1</v>
      </c>
    </row>
    <row r="46" spans="1:24" ht="12" customHeight="1">
      <c r="A46" s="45"/>
      <c r="B46" s="38">
        <v>14</v>
      </c>
      <c r="C46" s="48">
        <v>43</v>
      </c>
      <c r="D46" s="33" t="s">
        <v>128</v>
      </c>
      <c r="E46" s="134" t="s">
        <v>32</v>
      </c>
      <c r="F46" s="201">
        <v>5</v>
      </c>
      <c r="G46" s="89">
        <v>5</v>
      </c>
      <c r="H46" s="89">
        <v>5</v>
      </c>
      <c r="I46" s="89">
        <v>3</v>
      </c>
      <c r="J46" s="89">
        <v>3</v>
      </c>
      <c r="K46" s="89">
        <v>5</v>
      </c>
      <c r="L46" s="89">
        <v>5</v>
      </c>
      <c r="M46" s="89">
        <v>5</v>
      </c>
      <c r="N46" s="89">
        <v>5</v>
      </c>
      <c r="O46" s="123">
        <v>5</v>
      </c>
      <c r="P46" s="33">
        <f t="shared" si="3"/>
        <v>46</v>
      </c>
      <c r="Q46" s="277"/>
      <c r="R46" s="252" t="s">
        <v>45</v>
      </c>
      <c r="S46" s="253"/>
      <c r="T46" s="256">
        <f>+Q45/30</f>
        <v>4.333333333333333</v>
      </c>
      <c r="U46" s="257"/>
      <c r="V46" s="258"/>
      <c r="W46" s="275"/>
      <c r="X46" s="268"/>
    </row>
    <row r="47" spans="1:24" ht="12" customHeight="1" thickBot="1">
      <c r="A47" s="45"/>
      <c r="B47" s="41"/>
      <c r="C47" s="49"/>
      <c r="D47" s="34" t="s">
        <v>99</v>
      </c>
      <c r="E47" s="135" t="s">
        <v>33</v>
      </c>
      <c r="F47" s="202">
        <v>3</v>
      </c>
      <c r="G47" s="191">
        <v>3</v>
      </c>
      <c r="H47" s="191">
        <v>5</v>
      </c>
      <c r="I47" s="191">
        <v>3</v>
      </c>
      <c r="J47" s="191">
        <v>3</v>
      </c>
      <c r="K47" s="191">
        <v>5</v>
      </c>
      <c r="L47" s="191">
        <v>3</v>
      </c>
      <c r="M47" s="191">
        <v>5</v>
      </c>
      <c r="N47" s="191">
        <v>5</v>
      </c>
      <c r="O47" s="193">
        <v>3</v>
      </c>
      <c r="P47" s="34">
        <f t="shared" si="3"/>
        <v>38</v>
      </c>
      <c r="Q47" s="278"/>
      <c r="R47" s="254"/>
      <c r="S47" s="255"/>
      <c r="T47" s="259"/>
      <c r="U47" s="260"/>
      <c r="V47" s="261"/>
      <c r="W47" s="243"/>
      <c r="X47" s="247"/>
    </row>
    <row r="48" spans="1:28" ht="12" customHeight="1">
      <c r="A48" s="45"/>
      <c r="B48" s="39"/>
      <c r="C48" s="53"/>
      <c r="D48" s="32" t="s">
        <v>129</v>
      </c>
      <c r="E48" s="133" t="s">
        <v>31</v>
      </c>
      <c r="F48" s="199">
        <v>5</v>
      </c>
      <c r="G48" s="199">
        <v>5</v>
      </c>
      <c r="H48" s="199">
        <v>5</v>
      </c>
      <c r="I48" s="199">
        <v>5</v>
      </c>
      <c r="J48" s="199">
        <v>5</v>
      </c>
      <c r="K48" s="199">
        <v>5</v>
      </c>
      <c r="L48" s="199">
        <v>5</v>
      </c>
      <c r="M48" s="199">
        <v>5</v>
      </c>
      <c r="N48" s="199">
        <v>5</v>
      </c>
      <c r="O48" s="199">
        <v>5</v>
      </c>
      <c r="P48" s="43">
        <f t="shared" si="3"/>
        <v>50</v>
      </c>
      <c r="Q48" s="276">
        <f>+P48+P49+P50+Y48</f>
        <v>150</v>
      </c>
      <c r="R48" s="51">
        <v>0</v>
      </c>
      <c r="S48" s="52">
        <v>0</v>
      </c>
      <c r="T48" s="52">
        <v>0</v>
      </c>
      <c r="U48" s="52">
        <v>0</v>
      </c>
      <c r="V48" s="53">
        <v>30</v>
      </c>
      <c r="W48" s="242">
        <v>0</v>
      </c>
      <c r="X48" s="246">
        <v>0</v>
      </c>
      <c r="Y48">
        <f>SUM(W48:X48)</f>
        <v>0</v>
      </c>
      <c r="AB48">
        <v>0</v>
      </c>
    </row>
    <row r="49" spans="1:24" ht="12" customHeight="1">
      <c r="A49" s="45"/>
      <c r="B49" s="38">
        <v>15</v>
      </c>
      <c r="C49" s="48">
        <v>46</v>
      </c>
      <c r="D49" s="33" t="s">
        <v>130</v>
      </c>
      <c r="E49" s="134" t="s">
        <v>32</v>
      </c>
      <c r="F49" s="201">
        <v>5</v>
      </c>
      <c r="G49" s="89">
        <v>5</v>
      </c>
      <c r="H49" s="89">
        <v>5</v>
      </c>
      <c r="I49" s="89">
        <v>5</v>
      </c>
      <c r="J49" s="89">
        <v>5</v>
      </c>
      <c r="K49" s="89">
        <v>5</v>
      </c>
      <c r="L49" s="89">
        <v>5</v>
      </c>
      <c r="M49" s="89">
        <v>5</v>
      </c>
      <c r="N49" s="89">
        <v>5</v>
      </c>
      <c r="O49" s="123">
        <v>5</v>
      </c>
      <c r="P49" s="33">
        <f t="shared" si="3"/>
        <v>50</v>
      </c>
      <c r="Q49" s="277"/>
      <c r="R49" s="252" t="s">
        <v>45</v>
      </c>
      <c r="S49" s="253"/>
      <c r="T49" s="256">
        <f>+Q48/30</f>
        <v>5</v>
      </c>
      <c r="U49" s="257"/>
      <c r="V49" s="258"/>
      <c r="W49" s="275"/>
      <c r="X49" s="268"/>
    </row>
    <row r="50" spans="1:24" ht="12" customHeight="1" thickBot="1">
      <c r="A50" s="45"/>
      <c r="B50" s="42"/>
      <c r="C50" s="49"/>
      <c r="D50" s="34" t="s">
        <v>97</v>
      </c>
      <c r="E50" s="135" t="s">
        <v>33</v>
      </c>
      <c r="F50" s="202">
        <v>5</v>
      </c>
      <c r="G50" s="191">
        <v>5</v>
      </c>
      <c r="H50" s="191">
        <v>5</v>
      </c>
      <c r="I50" s="191">
        <v>5</v>
      </c>
      <c r="J50" s="191">
        <v>5</v>
      </c>
      <c r="K50" s="191">
        <v>5</v>
      </c>
      <c r="L50" s="191">
        <v>5</v>
      </c>
      <c r="M50" s="191">
        <v>5</v>
      </c>
      <c r="N50" s="191">
        <v>5</v>
      </c>
      <c r="O50" s="193">
        <v>5</v>
      </c>
      <c r="P50" s="34">
        <f t="shared" si="3"/>
        <v>50</v>
      </c>
      <c r="Q50" s="278"/>
      <c r="R50" s="254"/>
      <c r="S50" s="255"/>
      <c r="T50" s="259"/>
      <c r="U50" s="260"/>
      <c r="V50" s="261"/>
      <c r="W50" s="243"/>
      <c r="X50" s="247"/>
    </row>
    <row r="51" spans="1:28" ht="12" customHeight="1">
      <c r="A51" s="11"/>
      <c r="B51" s="39"/>
      <c r="C51" s="53"/>
      <c r="D51" s="32"/>
      <c r="E51" s="133" t="s">
        <v>31</v>
      </c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43">
        <f t="shared" si="3"/>
        <v>0</v>
      </c>
      <c r="Q51" s="276">
        <f>+P51+P52+P53+Y51</f>
        <v>0</v>
      </c>
      <c r="R51" s="51"/>
      <c r="S51" s="52"/>
      <c r="T51" s="52"/>
      <c r="U51" s="52"/>
      <c r="V51" s="53"/>
      <c r="W51" s="242"/>
      <c r="X51" s="246"/>
      <c r="Y51">
        <f>SUM(W51:X51)</f>
        <v>0</v>
      </c>
      <c r="AB51">
        <v>0</v>
      </c>
    </row>
    <row r="52" spans="1:24" ht="12" customHeight="1">
      <c r="A52" s="11"/>
      <c r="B52" s="38"/>
      <c r="C52" s="48"/>
      <c r="D52" s="33"/>
      <c r="E52" s="134" t="s">
        <v>32</v>
      </c>
      <c r="F52" s="201"/>
      <c r="G52" s="89"/>
      <c r="H52" s="89"/>
      <c r="I52" s="89"/>
      <c r="J52" s="89"/>
      <c r="K52" s="89"/>
      <c r="L52" s="89"/>
      <c r="M52" s="89"/>
      <c r="N52" s="89"/>
      <c r="O52" s="123"/>
      <c r="P52" s="33">
        <f t="shared" si="3"/>
        <v>0</v>
      </c>
      <c r="Q52" s="277"/>
      <c r="R52" s="252" t="s">
        <v>45</v>
      </c>
      <c r="S52" s="253"/>
      <c r="T52" s="256">
        <f>+Q51/30</f>
        <v>0</v>
      </c>
      <c r="U52" s="257"/>
      <c r="V52" s="258"/>
      <c r="W52" s="275"/>
      <c r="X52" s="268"/>
    </row>
    <row r="53" spans="1:24" ht="12" customHeight="1" thickBot="1">
      <c r="A53" s="11"/>
      <c r="B53" s="41"/>
      <c r="C53" s="49"/>
      <c r="D53" s="34"/>
      <c r="E53" s="135" t="s">
        <v>33</v>
      </c>
      <c r="F53" s="202"/>
      <c r="G53" s="191"/>
      <c r="H53" s="191"/>
      <c r="I53" s="191"/>
      <c r="J53" s="191"/>
      <c r="K53" s="191"/>
      <c r="L53" s="191"/>
      <c r="M53" s="191"/>
      <c r="N53" s="191"/>
      <c r="O53" s="193"/>
      <c r="P53" s="34">
        <f t="shared" si="3"/>
        <v>0</v>
      </c>
      <c r="Q53" s="278"/>
      <c r="R53" s="254"/>
      <c r="S53" s="255"/>
      <c r="T53" s="259"/>
      <c r="U53" s="260"/>
      <c r="V53" s="261"/>
      <c r="W53" s="243"/>
      <c r="X53" s="247"/>
    </row>
    <row r="54" spans="1:25" ht="12" customHeight="1">
      <c r="A54" s="11"/>
      <c r="B54" s="39"/>
      <c r="C54" s="53"/>
      <c r="D54" s="32"/>
      <c r="E54" s="133" t="s">
        <v>31</v>
      </c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43">
        <f t="shared" si="3"/>
        <v>0</v>
      </c>
      <c r="Q54" s="276">
        <f>+P54+P55+P56+Y54</f>
        <v>0</v>
      </c>
      <c r="R54" s="51"/>
      <c r="S54" s="52"/>
      <c r="T54" s="52"/>
      <c r="U54" s="52"/>
      <c r="V54" s="53"/>
      <c r="W54" s="242"/>
      <c r="X54" s="246"/>
      <c r="Y54">
        <f>SUM(W54:X54)</f>
        <v>0</v>
      </c>
    </row>
    <row r="55" spans="1:24" ht="12" customHeight="1">
      <c r="A55" s="11"/>
      <c r="B55" s="38"/>
      <c r="C55" s="48"/>
      <c r="D55" s="33"/>
      <c r="E55" s="134" t="s">
        <v>32</v>
      </c>
      <c r="F55" s="201"/>
      <c r="G55" s="89"/>
      <c r="H55" s="89"/>
      <c r="I55" s="89"/>
      <c r="J55" s="89"/>
      <c r="K55" s="89"/>
      <c r="L55" s="89"/>
      <c r="M55" s="89"/>
      <c r="N55" s="89"/>
      <c r="O55" s="123"/>
      <c r="P55" s="33">
        <f t="shared" si="3"/>
        <v>0</v>
      </c>
      <c r="Q55" s="277"/>
      <c r="R55" s="252" t="s">
        <v>45</v>
      </c>
      <c r="S55" s="253"/>
      <c r="T55" s="256">
        <f>+Q54/30</f>
        <v>0</v>
      </c>
      <c r="U55" s="257"/>
      <c r="V55" s="258"/>
      <c r="W55" s="275"/>
      <c r="X55" s="268"/>
    </row>
    <row r="56" spans="1:24" ht="12" customHeight="1" thickBot="1">
      <c r="A56" s="11"/>
      <c r="B56" s="41"/>
      <c r="C56" s="49"/>
      <c r="D56" s="34"/>
      <c r="E56" s="135" t="s">
        <v>33</v>
      </c>
      <c r="F56" s="202"/>
      <c r="G56" s="191"/>
      <c r="H56" s="191"/>
      <c r="I56" s="191"/>
      <c r="J56" s="191"/>
      <c r="K56" s="191"/>
      <c r="L56" s="191"/>
      <c r="M56" s="191"/>
      <c r="N56" s="191"/>
      <c r="O56" s="193"/>
      <c r="P56" s="34">
        <f t="shared" si="3"/>
        <v>0</v>
      </c>
      <c r="Q56" s="278"/>
      <c r="R56" s="254"/>
      <c r="S56" s="255"/>
      <c r="T56" s="259"/>
      <c r="U56" s="260"/>
      <c r="V56" s="261"/>
      <c r="W56" s="243"/>
      <c r="X56" s="247"/>
    </row>
    <row r="57" spans="1:25" ht="12" customHeight="1">
      <c r="A57" s="11"/>
      <c r="B57" s="39"/>
      <c r="C57" s="53"/>
      <c r="D57" s="32"/>
      <c r="E57" s="133" t="s">
        <v>31</v>
      </c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43">
        <f t="shared" si="3"/>
        <v>0</v>
      </c>
      <c r="Q57" s="276">
        <f>+P57+P58+P59+Y57</f>
        <v>0</v>
      </c>
      <c r="R57" s="51"/>
      <c r="S57" s="52"/>
      <c r="T57" s="52"/>
      <c r="U57" s="52"/>
      <c r="V57" s="53"/>
      <c r="W57" s="242"/>
      <c r="X57" s="246"/>
      <c r="Y57">
        <f>SUM(W57:X57)</f>
        <v>0</v>
      </c>
    </row>
    <row r="58" spans="1:24" ht="12" customHeight="1">
      <c r="A58" s="11"/>
      <c r="B58" s="38"/>
      <c r="C58" s="48"/>
      <c r="D58" s="33"/>
      <c r="E58" s="134" t="s">
        <v>32</v>
      </c>
      <c r="F58" s="201"/>
      <c r="G58" s="89"/>
      <c r="H58" s="89"/>
      <c r="I58" s="89"/>
      <c r="J58" s="89"/>
      <c r="K58" s="89"/>
      <c r="L58" s="89"/>
      <c r="M58" s="89"/>
      <c r="N58" s="89"/>
      <c r="O58" s="123"/>
      <c r="P58" s="33">
        <f t="shared" si="3"/>
        <v>0</v>
      </c>
      <c r="Q58" s="277"/>
      <c r="R58" s="252" t="s">
        <v>45</v>
      </c>
      <c r="S58" s="253"/>
      <c r="T58" s="256">
        <f>+Q57/30</f>
        <v>0</v>
      </c>
      <c r="U58" s="257"/>
      <c r="V58" s="258"/>
      <c r="W58" s="275"/>
      <c r="X58" s="268"/>
    </row>
    <row r="59" spans="1:24" ht="12" customHeight="1" thickBot="1">
      <c r="A59" s="11"/>
      <c r="B59" s="41"/>
      <c r="C59" s="49"/>
      <c r="D59" s="34"/>
      <c r="E59" s="135" t="s">
        <v>33</v>
      </c>
      <c r="F59" s="202"/>
      <c r="G59" s="191"/>
      <c r="H59" s="191"/>
      <c r="I59" s="191"/>
      <c r="J59" s="191"/>
      <c r="K59" s="191"/>
      <c r="L59" s="191"/>
      <c r="M59" s="191"/>
      <c r="N59" s="191"/>
      <c r="O59" s="193"/>
      <c r="P59" s="34">
        <f t="shared" si="3"/>
        <v>0</v>
      </c>
      <c r="Q59" s="278"/>
      <c r="R59" s="254"/>
      <c r="S59" s="255"/>
      <c r="T59" s="259"/>
      <c r="U59" s="260"/>
      <c r="V59" s="261"/>
      <c r="W59" s="243"/>
      <c r="X59" s="247"/>
    </row>
    <row r="60" spans="1:25" ht="12" customHeight="1">
      <c r="A60" s="11"/>
      <c r="B60" s="39"/>
      <c r="C60" s="53"/>
      <c r="D60" s="32"/>
      <c r="E60" s="133" t="s">
        <v>31</v>
      </c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43">
        <f t="shared" si="3"/>
        <v>0</v>
      </c>
      <c r="Q60" s="276">
        <f>+P60+P61+P62+Y60</f>
        <v>0</v>
      </c>
      <c r="R60" s="51"/>
      <c r="S60" s="52"/>
      <c r="T60" s="52"/>
      <c r="U60" s="52"/>
      <c r="V60" s="53"/>
      <c r="W60" s="242"/>
      <c r="X60" s="246"/>
      <c r="Y60">
        <f>SUM(W60:X60)</f>
        <v>0</v>
      </c>
    </row>
    <row r="61" spans="1:24" ht="12" customHeight="1">
      <c r="A61" s="11"/>
      <c r="B61" s="38"/>
      <c r="C61" s="48"/>
      <c r="D61" s="33"/>
      <c r="E61" s="134" t="s">
        <v>32</v>
      </c>
      <c r="F61" s="201"/>
      <c r="G61" s="89"/>
      <c r="H61" s="89"/>
      <c r="I61" s="89"/>
      <c r="J61" s="89"/>
      <c r="K61" s="89"/>
      <c r="L61" s="89"/>
      <c r="M61" s="89"/>
      <c r="N61" s="89"/>
      <c r="O61" s="123"/>
      <c r="P61" s="33">
        <f t="shared" si="3"/>
        <v>0</v>
      </c>
      <c r="Q61" s="277"/>
      <c r="R61" s="252" t="s">
        <v>45</v>
      </c>
      <c r="S61" s="253"/>
      <c r="T61" s="256">
        <f>+Q60/30</f>
        <v>0</v>
      </c>
      <c r="U61" s="257"/>
      <c r="V61" s="258"/>
      <c r="W61" s="275"/>
      <c r="X61" s="268"/>
    </row>
    <row r="62" spans="1:24" ht="12" customHeight="1" thickBot="1">
      <c r="A62" s="11"/>
      <c r="B62" s="41"/>
      <c r="C62" s="49"/>
      <c r="D62" s="34"/>
      <c r="E62" s="135" t="s">
        <v>33</v>
      </c>
      <c r="F62" s="202"/>
      <c r="G62" s="191"/>
      <c r="H62" s="191"/>
      <c r="I62" s="191"/>
      <c r="J62" s="191"/>
      <c r="K62" s="191"/>
      <c r="L62" s="191"/>
      <c r="M62" s="191"/>
      <c r="N62" s="191"/>
      <c r="O62" s="193"/>
      <c r="P62" s="34">
        <f t="shared" si="3"/>
        <v>0</v>
      </c>
      <c r="Q62" s="278"/>
      <c r="R62" s="254"/>
      <c r="S62" s="255"/>
      <c r="T62" s="259"/>
      <c r="U62" s="260"/>
      <c r="V62" s="261"/>
      <c r="W62" s="243"/>
      <c r="X62" s="247"/>
    </row>
    <row r="63" spans="1:25" ht="12" customHeight="1">
      <c r="A63" s="11"/>
      <c r="B63" s="39"/>
      <c r="C63" s="53"/>
      <c r="D63" s="32"/>
      <c r="E63" s="133" t="s">
        <v>31</v>
      </c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43">
        <f t="shared" si="3"/>
        <v>0</v>
      </c>
      <c r="Q63" s="276">
        <f>+P63+P64+P65+Y63</f>
        <v>0</v>
      </c>
      <c r="R63" s="51"/>
      <c r="S63" s="52"/>
      <c r="T63" s="52"/>
      <c r="U63" s="52"/>
      <c r="V63" s="53"/>
      <c r="W63" s="242"/>
      <c r="X63" s="246"/>
      <c r="Y63">
        <f>SUM(W63:X63)</f>
        <v>0</v>
      </c>
    </row>
    <row r="64" spans="1:24" ht="12" customHeight="1">
      <c r="A64" s="11"/>
      <c r="B64" s="38"/>
      <c r="C64" s="48"/>
      <c r="D64" s="33"/>
      <c r="E64" s="134" t="s">
        <v>32</v>
      </c>
      <c r="F64" s="201"/>
      <c r="G64" s="89"/>
      <c r="H64" s="89"/>
      <c r="I64" s="89"/>
      <c r="J64" s="89"/>
      <c r="K64" s="89"/>
      <c r="L64" s="89"/>
      <c r="M64" s="89"/>
      <c r="N64" s="89"/>
      <c r="O64" s="123"/>
      <c r="P64" s="33">
        <f t="shared" si="3"/>
        <v>0</v>
      </c>
      <c r="Q64" s="277"/>
      <c r="R64" s="252" t="s">
        <v>45</v>
      </c>
      <c r="S64" s="253"/>
      <c r="T64" s="256">
        <f>+Q63/30</f>
        <v>0</v>
      </c>
      <c r="U64" s="257"/>
      <c r="V64" s="258"/>
      <c r="W64" s="275"/>
      <c r="X64" s="268"/>
    </row>
    <row r="65" spans="1:24" ht="12" customHeight="1" thickBot="1">
      <c r="A65" s="11"/>
      <c r="B65" s="41"/>
      <c r="C65" s="49"/>
      <c r="D65" s="34"/>
      <c r="E65" s="135" t="s">
        <v>33</v>
      </c>
      <c r="F65" s="202"/>
      <c r="G65" s="191"/>
      <c r="H65" s="191"/>
      <c r="I65" s="191"/>
      <c r="J65" s="191"/>
      <c r="K65" s="191"/>
      <c r="L65" s="191"/>
      <c r="M65" s="191"/>
      <c r="N65" s="191"/>
      <c r="O65" s="193"/>
      <c r="P65" s="34">
        <f t="shared" si="3"/>
        <v>0</v>
      </c>
      <c r="Q65" s="278"/>
      <c r="R65" s="254"/>
      <c r="S65" s="255"/>
      <c r="T65" s="259"/>
      <c r="U65" s="260"/>
      <c r="V65" s="261"/>
      <c r="W65" s="243"/>
      <c r="X65" s="247"/>
    </row>
    <row r="66" spans="1:25" ht="12" customHeight="1">
      <c r="A66" s="11"/>
      <c r="B66" s="39"/>
      <c r="C66" s="53"/>
      <c r="D66" s="32"/>
      <c r="E66" s="133" t="s">
        <v>31</v>
      </c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43">
        <f t="shared" si="3"/>
        <v>0</v>
      </c>
      <c r="Q66" s="276">
        <f>+P66+P67+P68+Y66</f>
        <v>0</v>
      </c>
      <c r="R66" s="51"/>
      <c r="S66" s="52"/>
      <c r="T66" s="52"/>
      <c r="U66" s="52"/>
      <c r="V66" s="53"/>
      <c r="W66" s="242"/>
      <c r="X66" s="246"/>
      <c r="Y66">
        <f>SUM(W66:X66)</f>
        <v>0</v>
      </c>
    </row>
    <row r="67" spans="1:24" ht="12" customHeight="1">
      <c r="A67" s="11"/>
      <c r="B67" s="38"/>
      <c r="C67" s="48"/>
      <c r="D67" s="33"/>
      <c r="E67" s="134" t="s">
        <v>32</v>
      </c>
      <c r="F67" s="201"/>
      <c r="G67" s="89"/>
      <c r="H67" s="89"/>
      <c r="I67" s="89"/>
      <c r="J67" s="89"/>
      <c r="K67" s="89"/>
      <c r="L67" s="89"/>
      <c r="M67" s="89"/>
      <c r="N67" s="89"/>
      <c r="O67" s="123"/>
      <c r="P67" s="33">
        <f t="shared" si="3"/>
        <v>0</v>
      </c>
      <c r="Q67" s="277"/>
      <c r="R67" s="252" t="s">
        <v>45</v>
      </c>
      <c r="S67" s="253"/>
      <c r="T67" s="256">
        <f>+Q66/30</f>
        <v>0</v>
      </c>
      <c r="U67" s="257"/>
      <c r="V67" s="258"/>
      <c r="W67" s="275"/>
      <c r="X67" s="268"/>
    </row>
    <row r="68" spans="1:24" ht="12" customHeight="1" thickBot="1">
      <c r="A68" s="11"/>
      <c r="B68" s="41"/>
      <c r="C68" s="49"/>
      <c r="D68" s="34"/>
      <c r="E68" s="135" t="s">
        <v>33</v>
      </c>
      <c r="F68" s="202"/>
      <c r="G68" s="191"/>
      <c r="H68" s="191"/>
      <c r="I68" s="191"/>
      <c r="J68" s="191"/>
      <c r="K68" s="191"/>
      <c r="L68" s="191"/>
      <c r="M68" s="191"/>
      <c r="N68" s="191"/>
      <c r="O68" s="193"/>
      <c r="P68" s="34">
        <f t="shared" si="3"/>
        <v>0</v>
      </c>
      <c r="Q68" s="278"/>
      <c r="R68" s="254"/>
      <c r="S68" s="255"/>
      <c r="T68" s="259"/>
      <c r="U68" s="260"/>
      <c r="V68" s="261"/>
      <c r="W68" s="243"/>
      <c r="X68" s="247"/>
    </row>
    <row r="69" spans="1:25" ht="12" customHeight="1">
      <c r="A69" s="11"/>
      <c r="B69" s="39"/>
      <c r="C69" s="53"/>
      <c r="D69" s="32"/>
      <c r="E69" s="133" t="s">
        <v>31</v>
      </c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43">
        <f t="shared" si="3"/>
        <v>0</v>
      </c>
      <c r="Q69" s="276">
        <f>+P69+P70+P71+Y69</f>
        <v>0</v>
      </c>
      <c r="R69" s="51"/>
      <c r="S69" s="52"/>
      <c r="T69" s="52"/>
      <c r="U69" s="52"/>
      <c r="V69" s="53"/>
      <c r="W69" s="242"/>
      <c r="X69" s="246"/>
      <c r="Y69">
        <f>SUM(W69:X69)</f>
        <v>0</v>
      </c>
    </row>
    <row r="70" spans="1:24" ht="12" customHeight="1">
      <c r="A70" s="11"/>
      <c r="B70" s="38"/>
      <c r="C70" s="48"/>
      <c r="D70" s="33"/>
      <c r="E70" s="134" t="s">
        <v>32</v>
      </c>
      <c r="F70" s="201"/>
      <c r="G70" s="89"/>
      <c r="H70" s="89"/>
      <c r="I70" s="89"/>
      <c r="J70" s="89"/>
      <c r="K70" s="89"/>
      <c r="L70" s="89"/>
      <c r="M70" s="89"/>
      <c r="N70" s="89"/>
      <c r="O70" s="123"/>
      <c r="P70" s="33">
        <f aca="true" t="shared" si="4" ref="P70:P101">SUM(F70:O70)</f>
        <v>0</v>
      </c>
      <c r="Q70" s="277"/>
      <c r="R70" s="252" t="s">
        <v>45</v>
      </c>
      <c r="S70" s="253"/>
      <c r="T70" s="256">
        <f>+Q69/30</f>
        <v>0</v>
      </c>
      <c r="U70" s="257"/>
      <c r="V70" s="258"/>
      <c r="W70" s="275"/>
      <c r="X70" s="268"/>
    </row>
    <row r="71" spans="1:24" ht="12" customHeight="1" thickBot="1">
      <c r="A71" s="11"/>
      <c r="B71" s="41"/>
      <c r="C71" s="49"/>
      <c r="D71" s="34"/>
      <c r="E71" s="135" t="s">
        <v>33</v>
      </c>
      <c r="F71" s="202"/>
      <c r="G71" s="191"/>
      <c r="H71" s="191"/>
      <c r="I71" s="191"/>
      <c r="J71" s="191"/>
      <c r="K71" s="191"/>
      <c r="L71" s="191"/>
      <c r="M71" s="191"/>
      <c r="N71" s="191"/>
      <c r="O71" s="193"/>
      <c r="P71" s="34">
        <f t="shared" si="4"/>
        <v>0</v>
      </c>
      <c r="Q71" s="278"/>
      <c r="R71" s="254"/>
      <c r="S71" s="255"/>
      <c r="T71" s="259"/>
      <c r="U71" s="260"/>
      <c r="V71" s="261"/>
      <c r="W71" s="243"/>
      <c r="X71" s="247"/>
    </row>
    <row r="72" spans="1:25" ht="12" customHeight="1">
      <c r="A72" s="11"/>
      <c r="B72" s="39"/>
      <c r="C72" s="53"/>
      <c r="D72" s="32"/>
      <c r="E72" s="133" t="s">
        <v>31</v>
      </c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43">
        <f t="shared" si="4"/>
        <v>0</v>
      </c>
      <c r="Q72" s="276">
        <f>+P72+P73+P74+Y72</f>
        <v>0</v>
      </c>
      <c r="R72" s="51"/>
      <c r="S72" s="52"/>
      <c r="T72" s="52"/>
      <c r="U72" s="52"/>
      <c r="V72" s="53"/>
      <c r="W72" s="242"/>
      <c r="X72" s="246"/>
      <c r="Y72">
        <f>SUM(W72:X72)</f>
        <v>0</v>
      </c>
    </row>
    <row r="73" spans="1:24" ht="12" customHeight="1">
      <c r="A73" s="11"/>
      <c r="B73" s="38"/>
      <c r="C73" s="48"/>
      <c r="D73" s="33"/>
      <c r="E73" s="134" t="s">
        <v>32</v>
      </c>
      <c r="F73" s="201"/>
      <c r="G73" s="89"/>
      <c r="H73" s="89"/>
      <c r="I73" s="89"/>
      <c r="J73" s="89"/>
      <c r="K73" s="89"/>
      <c r="L73" s="89"/>
      <c r="M73" s="89"/>
      <c r="N73" s="89"/>
      <c r="O73" s="123"/>
      <c r="P73" s="33">
        <f t="shared" si="4"/>
        <v>0</v>
      </c>
      <c r="Q73" s="277"/>
      <c r="R73" s="252" t="s">
        <v>45</v>
      </c>
      <c r="S73" s="253"/>
      <c r="T73" s="256">
        <f>+Q72/30</f>
        <v>0</v>
      </c>
      <c r="U73" s="257"/>
      <c r="V73" s="258"/>
      <c r="W73" s="275"/>
      <c r="X73" s="268"/>
    </row>
    <row r="74" spans="1:24" ht="12" customHeight="1" thickBot="1">
      <c r="A74" s="11"/>
      <c r="B74" s="41"/>
      <c r="C74" s="49"/>
      <c r="D74" s="34"/>
      <c r="E74" s="135" t="s">
        <v>33</v>
      </c>
      <c r="F74" s="202"/>
      <c r="G74" s="191"/>
      <c r="H74" s="191"/>
      <c r="I74" s="191"/>
      <c r="J74" s="191"/>
      <c r="K74" s="191"/>
      <c r="L74" s="191"/>
      <c r="M74" s="191"/>
      <c r="N74" s="191"/>
      <c r="O74" s="193"/>
      <c r="P74" s="34">
        <f t="shared" si="4"/>
        <v>0</v>
      </c>
      <c r="Q74" s="278"/>
      <c r="R74" s="254"/>
      <c r="S74" s="255"/>
      <c r="T74" s="259"/>
      <c r="U74" s="260"/>
      <c r="V74" s="261"/>
      <c r="W74" s="243"/>
      <c r="X74" s="247"/>
    </row>
    <row r="75" spans="1:25" ht="12" customHeight="1">
      <c r="A75" s="11"/>
      <c r="B75" s="39"/>
      <c r="C75" s="53"/>
      <c r="D75" s="32"/>
      <c r="E75" s="133" t="s">
        <v>31</v>
      </c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43">
        <f t="shared" si="4"/>
        <v>0</v>
      </c>
      <c r="Q75" s="276">
        <f>+P75+P76+P77+Y75</f>
        <v>0</v>
      </c>
      <c r="R75" s="51"/>
      <c r="S75" s="52"/>
      <c r="T75" s="52"/>
      <c r="U75" s="52"/>
      <c r="V75" s="53"/>
      <c r="W75" s="242"/>
      <c r="X75" s="246"/>
      <c r="Y75">
        <f>SUM(W75:X75)</f>
        <v>0</v>
      </c>
    </row>
    <row r="76" spans="1:24" ht="12" customHeight="1">
      <c r="A76" s="11"/>
      <c r="B76" s="38"/>
      <c r="C76" s="48"/>
      <c r="D76" s="33"/>
      <c r="E76" s="134" t="s">
        <v>32</v>
      </c>
      <c r="F76" s="201"/>
      <c r="G76" s="89"/>
      <c r="H76" s="89"/>
      <c r="I76" s="89"/>
      <c r="J76" s="89"/>
      <c r="K76" s="89"/>
      <c r="L76" s="89"/>
      <c r="M76" s="89"/>
      <c r="N76" s="89"/>
      <c r="O76" s="123"/>
      <c r="P76" s="33">
        <f t="shared" si="4"/>
        <v>0</v>
      </c>
      <c r="Q76" s="277"/>
      <c r="R76" s="252" t="s">
        <v>45</v>
      </c>
      <c r="S76" s="253"/>
      <c r="T76" s="256">
        <f>+Q75/30</f>
        <v>0</v>
      </c>
      <c r="U76" s="257"/>
      <c r="V76" s="258"/>
      <c r="W76" s="275"/>
      <c r="X76" s="268"/>
    </row>
    <row r="77" spans="1:24" ht="12" customHeight="1" thickBot="1">
      <c r="A77" s="11"/>
      <c r="B77" s="41"/>
      <c r="C77" s="49"/>
      <c r="D77" s="34"/>
      <c r="E77" s="135" t="s">
        <v>33</v>
      </c>
      <c r="F77" s="202"/>
      <c r="G77" s="191"/>
      <c r="H77" s="191"/>
      <c r="I77" s="191"/>
      <c r="J77" s="191"/>
      <c r="K77" s="191"/>
      <c r="L77" s="191"/>
      <c r="M77" s="191"/>
      <c r="N77" s="191"/>
      <c r="O77" s="193"/>
      <c r="P77" s="34">
        <f t="shared" si="4"/>
        <v>0</v>
      </c>
      <c r="Q77" s="278"/>
      <c r="R77" s="254"/>
      <c r="S77" s="255"/>
      <c r="T77" s="259"/>
      <c r="U77" s="260"/>
      <c r="V77" s="261"/>
      <c r="W77" s="243"/>
      <c r="X77" s="247"/>
    </row>
    <row r="78" spans="1:25" ht="12" customHeight="1">
      <c r="A78" s="11"/>
      <c r="B78" s="39"/>
      <c r="C78" s="53"/>
      <c r="D78" s="32"/>
      <c r="E78" s="133" t="s">
        <v>31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43">
        <f t="shared" si="4"/>
        <v>0</v>
      </c>
      <c r="Q78" s="276">
        <f>+P78+P79+P80+Y78</f>
        <v>0</v>
      </c>
      <c r="R78" s="51"/>
      <c r="S78" s="52"/>
      <c r="T78" s="52"/>
      <c r="U78" s="52"/>
      <c r="V78" s="53"/>
      <c r="W78" s="242"/>
      <c r="X78" s="246"/>
      <c r="Y78">
        <f>SUM(W78:X78)</f>
        <v>0</v>
      </c>
    </row>
    <row r="79" spans="1:24" ht="12" customHeight="1">
      <c r="A79" s="11"/>
      <c r="B79" s="38"/>
      <c r="C79" s="48"/>
      <c r="D79" s="33"/>
      <c r="E79" s="134" t="s">
        <v>32</v>
      </c>
      <c r="F79" s="201"/>
      <c r="G79" s="89"/>
      <c r="H79" s="89"/>
      <c r="I79" s="89"/>
      <c r="J79" s="89"/>
      <c r="K79" s="89"/>
      <c r="L79" s="89"/>
      <c r="M79" s="89"/>
      <c r="N79" s="89"/>
      <c r="O79" s="123"/>
      <c r="P79" s="33">
        <f t="shared" si="4"/>
        <v>0</v>
      </c>
      <c r="Q79" s="277"/>
      <c r="R79" s="252" t="s">
        <v>45</v>
      </c>
      <c r="S79" s="253"/>
      <c r="T79" s="256">
        <f>+Q78/30</f>
        <v>0</v>
      </c>
      <c r="U79" s="257"/>
      <c r="V79" s="258"/>
      <c r="W79" s="275"/>
      <c r="X79" s="268"/>
    </row>
    <row r="80" spans="1:24" ht="12" customHeight="1" thickBot="1">
      <c r="A80" s="11"/>
      <c r="B80" s="41"/>
      <c r="C80" s="49"/>
      <c r="D80" s="34"/>
      <c r="E80" s="135" t="s">
        <v>33</v>
      </c>
      <c r="F80" s="202"/>
      <c r="G80" s="191"/>
      <c r="H80" s="191"/>
      <c r="I80" s="191"/>
      <c r="J80" s="191"/>
      <c r="K80" s="191"/>
      <c r="L80" s="191"/>
      <c r="M80" s="191"/>
      <c r="N80" s="191"/>
      <c r="O80" s="193"/>
      <c r="P80" s="34">
        <f t="shared" si="4"/>
        <v>0</v>
      </c>
      <c r="Q80" s="278"/>
      <c r="R80" s="254"/>
      <c r="S80" s="255"/>
      <c r="T80" s="259"/>
      <c r="U80" s="260"/>
      <c r="V80" s="261"/>
      <c r="W80" s="243"/>
      <c r="X80" s="247"/>
    </row>
    <row r="81" spans="1:25" ht="12" customHeight="1">
      <c r="A81" s="11"/>
      <c r="B81" s="39"/>
      <c r="C81" s="53"/>
      <c r="D81" s="32"/>
      <c r="E81" s="133" t="s">
        <v>31</v>
      </c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43">
        <f t="shared" si="4"/>
        <v>0</v>
      </c>
      <c r="Q81" s="276">
        <f>+P81+P82+P83+Y81</f>
        <v>0</v>
      </c>
      <c r="R81" s="51"/>
      <c r="S81" s="52"/>
      <c r="T81" s="52"/>
      <c r="U81" s="52"/>
      <c r="V81" s="53"/>
      <c r="W81" s="242"/>
      <c r="X81" s="246"/>
      <c r="Y81">
        <f>SUM(W81:X81)</f>
        <v>0</v>
      </c>
    </row>
    <row r="82" spans="1:24" ht="12" customHeight="1">
      <c r="A82" s="11"/>
      <c r="B82" s="38"/>
      <c r="C82" s="48"/>
      <c r="D82" s="33"/>
      <c r="E82" s="134" t="s">
        <v>32</v>
      </c>
      <c r="F82" s="201"/>
      <c r="G82" s="89"/>
      <c r="H82" s="89"/>
      <c r="I82" s="89"/>
      <c r="J82" s="89"/>
      <c r="K82" s="89"/>
      <c r="L82" s="89"/>
      <c r="M82" s="89"/>
      <c r="N82" s="89"/>
      <c r="O82" s="123"/>
      <c r="P82" s="33">
        <f t="shared" si="4"/>
        <v>0</v>
      </c>
      <c r="Q82" s="277"/>
      <c r="R82" s="252" t="s">
        <v>45</v>
      </c>
      <c r="S82" s="253"/>
      <c r="T82" s="256">
        <f>+Q81/30</f>
        <v>0</v>
      </c>
      <c r="U82" s="257"/>
      <c r="V82" s="258"/>
      <c r="W82" s="275"/>
      <c r="X82" s="268"/>
    </row>
    <row r="83" spans="1:24" ht="12" customHeight="1" thickBot="1">
      <c r="A83" s="11"/>
      <c r="B83" s="41"/>
      <c r="C83" s="49"/>
      <c r="D83" s="34"/>
      <c r="E83" s="135" t="s">
        <v>33</v>
      </c>
      <c r="F83" s="202"/>
      <c r="G83" s="191"/>
      <c r="H83" s="191"/>
      <c r="I83" s="191"/>
      <c r="J83" s="191"/>
      <c r="K83" s="191"/>
      <c r="L83" s="191"/>
      <c r="M83" s="191"/>
      <c r="N83" s="191"/>
      <c r="O83" s="193"/>
      <c r="P83" s="34">
        <f t="shared" si="4"/>
        <v>0</v>
      </c>
      <c r="Q83" s="278"/>
      <c r="R83" s="254"/>
      <c r="S83" s="255"/>
      <c r="T83" s="259"/>
      <c r="U83" s="260"/>
      <c r="V83" s="261"/>
      <c r="W83" s="243"/>
      <c r="X83" s="247"/>
    </row>
    <row r="84" spans="1:25" ht="12" customHeight="1">
      <c r="A84" s="11"/>
      <c r="B84" s="39"/>
      <c r="C84" s="53"/>
      <c r="D84" s="32"/>
      <c r="E84" s="133" t="s">
        <v>31</v>
      </c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43">
        <f t="shared" si="4"/>
        <v>0</v>
      </c>
      <c r="Q84" s="276">
        <f>+P84+P85+P86+Y84</f>
        <v>0</v>
      </c>
      <c r="R84" s="51"/>
      <c r="S84" s="52"/>
      <c r="T84" s="52"/>
      <c r="U84" s="52"/>
      <c r="V84" s="53"/>
      <c r="W84" s="242"/>
      <c r="X84" s="246"/>
      <c r="Y84">
        <f>SUM(W84:X84)</f>
        <v>0</v>
      </c>
    </row>
    <row r="85" spans="1:24" ht="12" customHeight="1">
      <c r="A85" s="11"/>
      <c r="B85" s="38"/>
      <c r="C85" s="48"/>
      <c r="D85" s="33"/>
      <c r="E85" s="134" t="s">
        <v>32</v>
      </c>
      <c r="F85" s="201"/>
      <c r="G85" s="89"/>
      <c r="H85" s="89"/>
      <c r="I85" s="89"/>
      <c r="J85" s="89"/>
      <c r="K85" s="89"/>
      <c r="L85" s="89"/>
      <c r="M85" s="89"/>
      <c r="N85" s="89"/>
      <c r="O85" s="123"/>
      <c r="P85" s="33">
        <f t="shared" si="4"/>
        <v>0</v>
      </c>
      <c r="Q85" s="277"/>
      <c r="R85" s="252" t="s">
        <v>45</v>
      </c>
      <c r="S85" s="253"/>
      <c r="T85" s="256">
        <f>+Q84/30</f>
        <v>0</v>
      </c>
      <c r="U85" s="257"/>
      <c r="V85" s="258"/>
      <c r="W85" s="275"/>
      <c r="X85" s="268"/>
    </row>
    <row r="86" spans="1:24" ht="12" customHeight="1" thickBot="1">
      <c r="A86" s="11"/>
      <c r="B86" s="41"/>
      <c r="C86" s="49"/>
      <c r="D86" s="34"/>
      <c r="E86" s="135" t="s">
        <v>33</v>
      </c>
      <c r="F86" s="202"/>
      <c r="G86" s="191"/>
      <c r="H86" s="191"/>
      <c r="I86" s="191"/>
      <c r="J86" s="191"/>
      <c r="K86" s="191"/>
      <c r="L86" s="191"/>
      <c r="M86" s="191"/>
      <c r="N86" s="191"/>
      <c r="O86" s="193"/>
      <c r="P86" s="34">
        <f t="shared" si="4"/>
        <v>0</v>
      </c>
      <c r="Q86" s="278"/>
      <c r="R86" s="254"/>
      <c r="S86" s="255"/>
      <c r="T86" s="259"/>
      <c r="U86" s="260"/>
      <c r="V86" s="261"/>
      <c r="W86" s="243"/>
      <c r="X86" s="247"/>
    </row>
    <row r="87" spans="1:25" ht="12" customHeight="1">
      <c r="A87" s="1"/>
      <c r="B87" s="39"/>
      <c r="C87" s="53"/>
      <c r="D87" s="32"/>
      <c r="E87" s="133" t="s">
        <v>31</v>
      </c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43">
        <f t="shared" si="4"/>
        <v>0</v>
      </c>
      <c r="Q87" s="276">
        <f>+P87+P88+P89+Y87</f>
        <v>0</v>
      </c>
      <c r="R87" s="51"/>
      <c r="S87" s="52"/>
      <c r="T87" s="52"/>
      <c r="U87" s="52"/>
      <c r="V87" s="53"/>
      <c r="W87" s="242"/>
      <c r="X87" s="246"/>
      <c r="Y87">
        <f>SUM(W87:X87)</f>
        <v>0</v>
      </c>
    </row>
    <row r="88" spans="1:24" ht="12" customHeight="1">
      <c r="A88" s="1"/>
      <c r="B88" s="38"/>
      <c r="C88" s="48"/>
      <c r="D88" s="33"/>
      <c r="E88" s="134" t="s">
        <v>32</v>
      </c>
      <c r="F88" s="201"/>
      <c r="G88" s="89"/>
      <c r="H88" s="89"/>
      <c r="I88" s="89"/>
      <c r="J88" s="89"/>
      <c r="K88" s="89"/>
      <c r="L88" s="89"/>
      <c r="M88" s="89"/>
      <c r="N88" s="89"/>
      <c r="O88" s="123"/>
      <c r="P88" s="33">
        <f t="shared" si="4"/>
        <v>0</v>
      </c>
      <c r="Q88" s="277"/>
      <c r="R88" s="252" t="s">
        <v>45</v>
      </c>
      <c r="S88" s="253"/>
      <c r="T88" s="256">
        <f>+Q87/30</f>
        <v>0</v>
      </c>
      <c r="U88" s="257"/>
      <c r="V88" s="258"/>
      <c r="W88" s="275"/>
      <c r="X88" s="268"/>
    </row>
    <row r="89" spans="1:24" ht="12" customHeight="1" thickBot="1">
      <c r="A89" s="1"/>
      <c r="B89" s="41"/>
      <c r="C89" s="49"/>
      <c r="D89" s="34"/>
      <c r="E89" s="135" t="s">
        <v>33</v>
      </c>
      <c r="F89" s="202"/>
      <c r="G89" s="191"/>
      <c r="H89" s="191"/>
      <c r="I89" s="191"/>
      <c r="J89" s="191"/>
      <c r="K89" s="191"/>
      <c r="L89" s="191"/>
      <c r="M89" s="191"/>
      <c r="N89" s="191"/>
      <c r="O89" s="193"/>
      <c r="P89" s="34">
        <f t="shared" si="4"/>
        <v>0</v>
      </c>
      <c r="Q89" s="278"/>
      <c r="R89" s="254"/>
      <c r="S89" s="255"/>
      <c r="T89" s="259"/>
      <c r="U89" s="260"/>
      <c r="V89" s="261"/>
      <c r="W89" s="243"/>
      <c r="X89" s="247"/>
    </row>
    <row r="90" spans="1:25" ht="12" customHeight="1">
      <c r="A90" s="1"/>
      <c r="B90" s="39"/>
      <c r="C90" s="53"/>
      <c r="D90" s="32"/>
      <c r="E90" s="133" t="s">
        <v>31</v>
      </c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43">
        <f t="shared" si="4"/>
        <v>0</v>
      </c>
      <c r="Q90" s="276">
        <f>+P90+P91+P92+Y90</f>
        <v>0</v>
      </c>
      <c r="R90" s="51"/>
      <c r="S90" s="52"/>
      <c r="T90" s="52"/>
      <c r="U90" s="52"/>
      <c r="V90" s="53"/>
      <c r="W90" s="242"/>
      <c r="X90" s="246"/>
      <c r="Y90">
        <f>SUM(W90:X90)</f>
        <v>0</v>
      </c>
    </row>
    <row r="91" spans="1:24" ht="12" customHeight="1">
      <c r="A91" s="1"/>
      <c r="B91" s="38"/>
      <c r="C91" s="48"/>
      <c r="D91" s="33"/>
      <c r="E91" s="134" t="s">
        <v>32</v>
      </c>
      <c r="F91" s="201"/>
      <c r="G91" s="89"/>
      <c r="H91" s="89"/>
      <c r="I91" s="89"/>
      <c r="J91" s="89"/>
      <c r="K91" s="89"/>
      <c r="L91" s="89"/>
      <c r="M91" s="89"/>
      <c r="N91" s="89"/>
      <c r="O91" s="123"/>
      <c r="P91" s="33">
        <f t="shared" si="4"/>
        <v>0</v>
      </c>
      <c r="Q91" s="277"/>
      <c r="R91" s="252" t="s">
        <v>45</v>
      </c>
      <c r="S91" s="253"/>
      <c r="T91" s="256">
        <f>+Q90/30</f>
        <v>0</v>
      </c>
      <c r="U91" s="257"/>
      <c r="V91" s="258"/>
      <c r="W91" s="275"/>
      <c r="X91" s="268"/>
    </row>
    <row r="92" spans="1:24" ht="12" customHeight="1" thickBot="1">
      <c r="A92" s="1"/>
      <c r="B92" s="41"/>
      <c r="C92" s="49"/>
      <c r="D92" s="34"/>
      <c r="E92" s="135" t="s">
        <v>33</v>
      </c>
      <c r="F92" s="202"/>
      <c r="G92" s="191"/>
      <c r="H92" s="191"/>
      <c r="I92" s="191"/>
      <c r="J92" s="191"/>
      <c r="K92" s="191"/>
      <c r="L92" s="191"/>
      <c r="M92" s="191"/>
      <c r="N92" s="191"/>
      <c r="O92" s="193"/>
      <c r="P92" s="34">
        <f t="shared" si="4"/>
        <v>0</v>
      </c>
      <c r="Q92" s="278"/>
      <c r="R92" s="254"/>
      <c r="S92" s="255"/>
      <c r="T92" s="259"/>
      <c r="U92" s="260"/>
      <c r="V92" s="261"/>
      <c r="W92" s="243"/>
      <c r="X92" s="247"/>
    </row>
    <row r="93" spans="1:25" ht="12" customHeight="1">
      <c r="A93" s="1"/>
      <c r="B93" s="39"/>
      <c r="C93" s="53"/>
      <c r="D93" s="32"/>
      <c r="E93" s="133" t="s">
        <v>31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43">
        <f t="shared" si="4"/>
        <v>0</v>
      </c>
      <c r="Q93" s="276">
        <f>+P93+P94+P95+Y93</f>
        <v>0</v>
      </c>
      <c r="R93" s="51"/>
      <c r="S93" s="52"/>
      <c r="T93" s="52"/>
      <c r="U93" s="52"/>
      <c r="V93" s="53"/>
      <c r="W93" s="242"/>
      <c r="X93" s="246"/>
      <c r="Y93">
        <f>SUM(W93:X93)</f>
        <v>0</v>
      </c>
    </row>
    <row r="94" spans="1:24" ht="12" customHeight="1">
      <c r="A94" s="1"/>
      <c r="B94" s="38"/>
      <c r="C94" s="48"/>
      <c r="D94" s="33"/>
      <c r="E94" s="134" t="s">
        <v>32</v>
      </c>
      <c r="F94" s="201"/>
      <c r="G94" s="89"/>
      <c r="H94" s="89"/>
      <c r="I94" s="89"/>
      <c r="J94" s="89"/>
      <c r="K94" s="89"/>
      <c r="L94" s="89"/>
      <c r="M94" s="89"/>
      <c r="N94" s="89"/>
      <c r="O94" s="123"/>
      <c r="P94" s="33">
        <f t="shared" si="4"/>
        <v>0</v>
      </c>
      <c r="Q94" s="277"/>
      <c r="R94" s="252" t="s">
        <v>45</v>
      </c>
      <c r="S94" s="253"/>
      <c r="T94" s="256">
        <f>+Q93/30</f>
        <v>0</v>
      </c>
      <c r="U94" s="257"/>
      <c r="V94" s="258"/>
      <c r="W94" s="275"/>
      <c r="X94" s="268"/>
    </row>
    <row r="95" spans="1:24" ht="12" customHeight="1" thickBot="1">
      <c r="A95" s="1"/>
      <c r="B95" s="41"/>
      <c r="C95" s="49"/>
      <c r="D95" s="34"/>
      <c r="E95" s="135" t="s">
        <v>33</v>
      </c>
      <c r="F95" s="202"/>
      <c r="G95" s="191"/>
      <c r="H95" s="191"/>
      <c r="I95" s="191"/>
      <c r="J95" s="191"/>
      <c r="K95" s="191"/>
      <c r="L95" s="191"/>
      <c r="M95" s="191"/>
      <c r="N95" s="191"/>
      <c r="O95" s="193"/>
      <c r="P95" s="34">
        <f t="shared" si="4"/>
        <v>0</v>
      </c>
      <c r="Q95" s="278"/>
      <c r="R95" s="254"/>
      <c r="S95" s="255"/>
      <c r="T95" s="259"/>
      <c r="U95" s="260"/>
      <c r="V95" s="261"/>
      <c r="W95" s="243"/>
      <c r="X95" s="247"/>
    </row>
    <row r="96" spans="1:25" ht="12" customHeight="1">
      <c r="A96" s="1"/>
      <c r="B96" s="39"/>
      <c r="C96" s="53"/>
      <c r="D96" s="32"/>
      <c r="E96" s="133" t="s">
        <v>31</v>
      </c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43">
        <f t="shared" si="4"/>
        <v>0</v>
      </c>
      <c r="Q96" s="276">
        <f>+P96+P97+P98+Y96</f>
        <v>0</v>
      </c>
      <c r="R96" s="51"/>
      <c r="S96" s="52"/>
      <c r="T96" s="52"/>
      <c r="U96" s="52"/>
      <c r="V96" s="53"/>
      <c r="W96" s="242"/>
      <c r="X96" s="246"/>
      <c r="Y96">
        <f>SUM(W96:X96)</f>
        <v>0</v>
      </c>
    </row>
    <row r="97" spans="1:24" ht="12" customHeight="1">
      <c r="A97" s="1"/>
      <c r="B97" s="38"/>
      <c r="C97" s="48"/>
      <c r="D97" s="33"/>
      <c r="E97" s="134" t="s">
        <v>32</v>
      </c>
      <c r="F97" s="201"/>
      <c r="G97" s="89"/>
      <c r="H97" s="89"/>
      <c r="I97" s="89"/>
      <c r="J97" s="89"/>
      <c r="K97" s="89"/>
      <c r="L97" s="89"/>
      <c r="M97" s="89"/>
      <c r="N97" s="89"/>
      <c r="O97" s="123"/>
      <c r="P97" s="33">
        <f t="shared" si="4"/>
        <v>0</v>
      </c>
      <c r="Q97" s="277"/>
      <c r="R97" s="252" t="s">
        <v>45</v>
      </c>
      <c r="S97" s="253"/>
      <c r="T97" s="256">
        <f>+Q96/30</f>
        <v>0</v>
      </c>
      <c r="U97" s="257"/>
      <c r="V97" s="258"/>
      <c r="W97" s="275"/>
      <c r="X97" s="268"/>
    </row>
    <row r="98" spans="1:24" ht="12" customHeight="1" thickBot="1">
      <c r="A98" s="1"/>
      <c r="B98" s="41"/>
      <c r="C98" s="49"/>
      <c r="D98" s="34"/>
      <c r="E98" s="135" t="s">
        <v>33</v>
      </c>
      <c r="F98" s="202"/>
      <c r="G98" s="191"/>
      <c r="H98" s="191"/>
      <c r="I98" s="191"/>
      <c r="J98" s="191"/>
      <c r="K98" s="191"/>
      <c r="L98" s="191"/>
      <c r="M98" s="191"/>
      <c r="N98" s="191"/>
      <c r="O98" s="193"/>
      <c r="P98" s="34">
        <f t="shared" si="4"/>
        <v>0</v>
      </c>
      <c r="Q98" s="278"/>
      <c r="R98" s="254"/>
      <c r="S98" s="255"/>
      <c r="T98" s="259"/>
      <c r="U98" s="260"/>
      <c r="V98" s="261"/>
      <c r="W98" s="243"/>
      <c r="X98" s="247"/>
    </row>
    <row r="99" spans="1:25" ht="12" customHeight="1">
      <c r="A99" s="1"/>
      <c r="B99" s="39"/>
      <c r="C99" s="53"/>
      <c r="D99" s="32"/>
      <c r="E99" s="133" t="s">
        <v>31</v>
      </c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43">
        <f t="shared" si="4"/>
        <v>0</v>
      </c>
      <c r="Q99" s="276">
        <f>+P99+P100+P101+Y99</f>
        <v>0</v>
      </c>
      <c r="R99" s="51"/>
      <c r="S99" s="52"/>
      <c r="T99" s="52"/>
      <c r="U99" s="52"/>
      <c r="V99" s="53"/>
      <c r="W99" s="242"/>
      <c r="X99" s="246"/>
      <c r="Y99">
        <f>SUM(W99:X99)</f>
        <v>0</v>
      </c>
    </row>
    <row r="100" spans="1:24" ht="12" customHeight="1">
      <c r="A100" s="1"/>
      <c r="B100" s="38"/>
      <c r="C100" s="48"/>
      <c r="D100" s="33"/>
      <c r="E100" s="134" t="s">
        <v>32</v>
      </c>
      <c r="F100" s="201"/>
      <c r="G100" s="89"/>
      <c r="H100" s="89"/>
      <c r="I100" s="89"/>
      <c r="J100" s="89"/>
      <c r="K100" s="89"/>
      <c r="L100" s="89"/>
      <c r="M100" s="89"/>
      <c r="N100" s="89"/>
      <c r="O100" s="123"/>
      <c r="P100" s="33">
        <f t="shared" si="4"/>
        <v>0</v>
      </c>
      <c r="Q100" s="277"/>
      <c r="R100" s="252" t="s">
        <v>45</v>
      </c>
      <c r="S100" s="253"/>
      <c r="T100" s="256">
        <f>+Q99/30</f>
        <v>0</v>
      </c>
      <c r="U100" s="257"/>
      <c r="V100" s="258"/>
      <c r="W100" s="275"/>
      <c r="X100" s="268"/>
    </row>
    <row r="101" spans="1:24" ht="12" customHeight="1" thickBot="1">
      <c r="A101" s="1"/>
      <c r="B101" s="41"/>
      <c r="C101" s="49"/>
      <c r="D101" s="34"/>
      <c r="E101" s="135" t="s">
        <v>33</v>
      </c>
      <c r="F101" s="202"/>
      <c r="G101" s="191"/>
      <c r="H101" s="191"/>
      <c r="I101" s="191"/>
      <c r="J101" s="191"/>
      <c r="K101" s="191"/>
      <c r="L101" s="191"/>
      <c r="M101" s="191"/>
      <c r="N101" s="191"/>
      <c r="O101" s="193"/>
      <c r="P101" s="34">
        <f t="shared" si="4"/>
        <v>0</v>
      </c>
      <c r="Q101" s="278"/>
      <c r="R101" s="254"/>
      <c r="S101" s="255"/>
      <c r="T101" s="259"/>
      <c r="U101" s="260"/>
      <c r="V101" s="261"/>
      <c r="W101" s="243"/>
      <c r="X101" s="247"/>
    </row>
    <row r="102" spans="1:25" ht="12" customHeight="1">
      <c r="A102" s="1"/>
      <c r="B102" s="39"/>
      <c r="C102" s="53"/>
      <c r="D102" s="32"/>
      <c r="E102" s="133" t="s">
        <v>31</v>
      </c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43">
        <f aca="true" t="shared" si="5" ref="P102:P133">SUM(F102:O102)</f>
        <v>0</v>
      </c>
      <c r="Q102" s="276">
        <f>+P102+P103+P104+Y102</f>
        <v>0</v>
      </c>
      <c r="R102" s="51"/>
      <c r="S102" s="52"/>
      <c r="T102" s="52"/>
      <c r="U102" s="52"/>
      <c r="V102" s="53"/>
      <c r="W102" s="242"/>
      <c r="X102" s="246"/>
      <c r="Y102">
        <f>SUM(W102:X102)</f>
        <v>0</v>
      </c>
    </row>
    <row r="103" spans="1:24" ht="12" customHeight="1">
      <c r="A103" s="1"/>
      <c r="B103" s="38"/>
      <c r="C103" s="48"/>
      <c r="D103" s="33"/>
      <c r="E103" s="134" t="s">
        <v>32</v>
      </c>
      <c r="F103" s="201"/>
      <c r="G103" s="89"/>
      <c r="H103" s="89"/>
      <c r="I103" s="89"/>
      <c r="J103" s="89"/>
      <c r="K103" s="89"/>
      <c r="L103" s="89"/>
      <c r="M103" s="89"/>
      <c r="N103" s="89"/>
      <c r="O103" s="123"/>
      <c r="P103" s="33">
        <f t="shared" si="5"/>
        <v>0</v>
      </c>
      <c r="Q103" s="277"/>
      <c r="R103" s="252" t="s">
        <v>45</v>
      </c>
      <c r="S103" s="253"/>
      <c r="T103" s="256">
        <f>+Q102/30</f>
        <v>0</v>
      </c>
      <c r="U103" s="257"/>
      <c r="V103" s="258"/>
      <c r="W103" s="275"/>
      <c r="X103" s="268"/>
    </row>
    <row r="104" spans="1:24" ht="12" customHeight="1" thickBot="1">
      <c r="A104" s="1"/>
      <c r="B104" s="41"/>
      <c r="C104" s="49"/>
      <c r="D104" s="34"/>
      <c r="E104" s="135" t="s">
        <v>33</v>
      </c>
      <c r="F104" s="202"/>
      <c r="G104" s="191"/>
      <c r="H104" s="191"/>
      <c r="I104" s="191"/>
      <c r="J104" s="191"/>
      <c r="K104" s="191"/>
      <c r="L104" s="191"/>
      <c r="M104" s="191"/>
      <c r="N104" s="191"/>
      <c r="O104" s="193"/>
      <c r="P104" s="34">
        <f t="shared" si="5"/>
        <v>0</v>
      </c>
      <c r="Q104" s="278"/>
      <c r="R104" s="254"/>
      <c r="S104" s="255"/>
      <c r="T104" s="259"/>
      <c r="U104" s="260"/>
      <c r="V104" s="261"/>
      <c r="W104" s="243"/>
      <c r="X104" s="247"/>
    </row>
    <row r="105" spans="1:25" ht="12" customHeight="1">
      <c r="A105" s="1"/>
      <c r="B105" s="39"/>
      <c r="C105" s="53"/>
      <c r="D105" s="32"/>
      <c r="E105" s="133" t="s">
        <v>31</v>
      </c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43">
        <f t="shared" si="5"/>
        <v>0</v>
      </c>
      <c r="Q105" s="276">
        <f>+P105+P106+P107+Y105</f>
        <v>0</v>
      </c>
      <c r="R105" s="51"/>
      <c r="S105" s="52"/>
      <c r="T105" s="52"/>
      <c r="U105" s="52"/>
      <c r="V105" s="53"/>
      <c r="W105" s="242"/>
      <c r="X105" s="246"/>
      <c r="Y105">
        <f>SUM(W105:X105)</f>
        <v>0</v>
      </c>
    </row>
    <row r="106" spans="1:24" ht="12" customHeight="1">
      <c r="A106" s="1"/>
      <c r="B106" s="38"/>
      <c r="C106" s="48"/>
      <c r="D106" s="33"/>
      <c r="E106" s="134" t="s">
        <v>32</v>
      </c>
      <c r="F106" s="201"/>
      <c r="G106" s="89"/>
      <c r="H106" s="89"/>
      <c r="I106" s="89"/>
      <c r="J106" s="89"/>
      <c r="K106" s="89"/>
      <c r="L106" s="89"/>
      <c r="M106" s="89"/>
      <c r="N106" s="89"/>
      <c r="O106" s="123"/>
      <c r="P106" s="33">
        <f t="shared" si="5"/>
        <v>0</v>
      </c>
      <c r="Q106" s="277"/>
      <c r="R106" s="252" t="s">
        <v>45</v>
      </c>
      <c r="S106" s="253"/>
      <c r="T106" s="256">
        <f>+Q105/30</f>
        <v>0</v>
      </c>
      <c r="U106" s="257"/>
      <c r="V106" s="258"/>
      <c r="W106" s="275"/>
      <c r="X106" s="268"/>
    </row>
    <row r="107" spans="1:24" ht="12" customHeight="1" thickBot="1">
      <c r="A107" s="1"/>
      <c r="B107" s="41"/>
      <c r="C107" s="49"/>
      <c r="D107" s="34"/>
      <c r="E107" s="135" t="s">
        <v>33</v>
      </c>
      <c r="F107" s="202"/>
      <c r="G107" s="191"/>
      <c r="H107" s="191"/>
      <c r="I107" s="191"/>
      <c r="J107" s="191"/>
      <c r="K107" s="191"/>
      <c r="L107" s="191"/>
      <c r="M107" s="191"/>
      <c r="N107" s="191"/>
      <c r="O107" s="193"/>
      <c r="P107" s="34">
        <f t="shared" si="5"/>
        <v>0</v>
      </c>
      <c r="Q107" s="278"/>
      <c r="R107" s="254"/>
      <c r="S107" s="255"/>
      <c r="T107" s="259"/>
      <c r="U107" s="260"/>
      <c r="V107" s="261"/>
      <c r="W107" s="243"/>
      <c r="X107" s="247"/>
    </row>
    <row r="108" spans="1:25" ht="12" customHeight="1">
      <c r="A108" s="1"/>
      <c r="B108" s="39"/>
      <c r="C108" s="53"/>
      <c r="D108" s="32"/>
      <c r="E108" s="133" t="s">
        <v>31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43">
        <f t="shared" si="5"/>
        <v>0</v>
      </c>
      <c r="Q108" s="276">
        <f>+P108+P109+P110+Y108</f>
        <v>0</v>
      </c>
      <c r="R108" s="51"/>
      <c r="S108" s="52"/>
      <c r="T108" s="52"/>
      <c r="U108" s="52"/>
      <c r="V108" s="53"/>
      <c r="W108" s="242"/>
      <c r="X108" s="246"/>
      <c r="Y108">
        <f>SUM(W108:X108)</f>
        <v>0</v>
      </c>
    </row>
    <row r="109" spans="1:24" ht="12" customHeight="1">
      <c r="A109" s="1"/>
      <c r="B109" s="38"/>
      <c r="C109" s="48"/>
      <c r="D109" s="33"/>
      <c r="E109" s="134" t="s">
        <v>32</v>
      </c>
      <c r="F109" s="201"/>
      <c r="G109" s="89"/>
      <c r="H109" s="89"/>
      <c r="I109" s="89"/>
      <c r="J109" s="89"/>
      <c r="K109" s="89"/>
      <c r="L109" s="89"/>
      <c r="M109" s="89"/>
      <c r="N109" s="89"/>
      <c r="O109" s="123"/>
      <c r="P109" s="33">
        <f t="shared" si="5"/>
        <v>0</v>
      </c>
      <c r="Q109" s="277"/>
      <c r="R109" s="252" t="s">
        <v>45</v>
      </c>
      <c r="S109" s="253"/>
      <c r="T109" s="256">
        <f>+Q108/30</f>
        <v>0</v>
      </c>
      <c r="U109" s="257"/>
      <c r="V109" s="258"/>
      <c r="W109" s="275"/>
      <c r="X109" s="268"/>
    </row>
    <row r="110" spans="1:50" ht="12" customHeight="1" thickBot="1">
      <c r="A110" s="1"/>
      <c r="B110" s="41"/>
      <c r="C110" s="49"/>
      <c r="D110" s="34"/>
      <c r="E110" s="135" t="s">
        <v>33</v>
      </c>
      <c r="F110" s="202"/>
      <c r="G110" s="191"/>
      <c r="H110" s="191"/>
      <c r="I110" s="191"/>
      <c r="J110" s="191"/>
      <c r="K110" s="191"/>
      <c r="L110" s="191"/>
      <c r="M110" s="191"/>
      <c r="N110" s="191"/>
      <c r="O110" s="193"/>
      <c r="P110" s="34">
        <f t="shared" si="5"/>
        <v>0</v>
      </c>
      <c r="Q110" s="278"/>
      <c r="R110" s="254"/>
      <c r="S110" s="255"/>
      <c r="T110" s="259"/>
      <c r="U110" s="260"/>
      <c r="V110" s="261"/>
      <c r="W110" s="243"/>
      <c r="X110" s="247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" customHeight="1">
      <c r="A111" s="1"/>
      <c r="B111" s="39"/>
      <c r="C111" s="53"/>
      <c r="D111" s="32"/>
      <c r="E111" s="133" t="s">
        <v>31</v>
      </c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43">
        <f t="shared" si="5"/>
        <v>0</v>
      </c>
      <c r="Q111" s="276">
        <f>+P111+P112+P113+Y111</f>
        <v>0</v>
      </c>
      <c r="R111" s="51"/>
      <c r="S111" s="52"/>
      <c r="T111" s="52"/>
      <c r="U111" s="52"/>
      <c r="V111" s="53"/>
      <c r="W111" s="242"/>
      <c r="X111" s="246"/>
      <c r="Y111">
        <f>SUM(W111:X111)</f>
        <v>0</v>
      </c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" customHeight="1">
      <c r="A112" s="1"/>
      <c r="B112" s="38"/>
      <c r="C112" s="48"/>
      <c r="D112" s="33"/>
      <c r="E112" s="134" t="s">
        <v>32</v>
      </c>
      <c r="F112" s="201"/>
      <c r="G112" s="89"/>
      <c r="H112" s="89"/>
      <c r="I112" s="89"/>
      <c r="J112" s="89"/>
      <c r="K112" s="89"/>
      <c r="L112" s="89"/>
      <c r="M112" s="89"/>
      <c r="N112" s="89"/>
      <c r="O112" s="123"/>
      <c r="P112" s="33">
        <f t="shared" si="5"/>
        <v>0</v>
      </c>
      <c r="Q112" s="277"/>
      <c r="R112" s="252" t="s">
        <v>45</v>
      </c>
      <c r="S112" s="253"/>
      <c r="T112" s="256">
        <f>+Q111/30</f>
        <v>0</v>
      </c>
      <c r="U112" s="257"/>
      <c r="V112" s="258"/>
      <c r="W112" s="275"/>
      <c r="X112" s="268"/>
      <c r="AA112" s="11"/>
      <c r="AB112" s="132"/>
      <c r="AC112" s="137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38"/>
      <c r="AP112" s="132"/>
      <c r="AQ112" s="132"/>
      <c r="AR112" s="132"/>
      <c r="AS112" s="132"/>
      <c r="AT112" s="132"/>
      <c r="AU112" s="132"/>
      <c r="AV112" s="132"/>
      <c r="AW112" s="1"/>
      <c r="AX112" s="1"/>
    </row>
    <row r="113" spans="1:50" ht="12" customHeight="1" thickBot="1">
      <c r="A113" s="1"/>
      <c r="B113" s="41"/>
      <c r="C113" s="49"/>
      <c r="D113" s="34"/>
      <c r="E113" s="135" t="s">
        <v>33</v>
      </c>
      <c r="F113" s="202"/>
      <c r="G113" s="191"/>
      <c r="H113" s="191"/>
      <c r="I113" s="191"/>
      <c r="J113" s="191"/>
      <c r="K113" s="191"/>
      <c r="L113" s="191"/>
      <c r="M113" s="191"/>
      <c r="N113" s="191"/>
      <c r="O113" s="193"/>
      <c r="P113" s="34">
        <f t="shared" si="5"/>
        <v>0</v>
      </c>
      <c r="Q113" s="278"/>
      <c r="R113" s="254"/>
      <c r="S113" s="255"/>
      <c r="T113" s="259"/>
      <c r="U113" s="260"/>
      <c r="V113" s="261"/>
      <c r="W113" s="243"/>
      <c r="X113" s="247"/>
      <c r="AA113" s="11"/>
      <c r="AB113" s="132"/>
      <c r="AC113" s="137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38"/>
      <c r="AP113" s="132"/>
      <c r="AQ113" s="132"/>
      <c r="AR113" s="132"/>
      <c r="AS113" s="132"/>
      <c r="AT113" s="132"/>
      <c r="AU113" s="132"/>
      <c r="AV113" s="132"/>
      <c r="AW113" s="1"/>
      <c r="AX113" s="1"/>
    </row>
    <row r="114" spans="1:50" ht="12" customHeight="1">
      <c r="A114" s="1"/>
      <c r="B114" s="39"/>
      <c r="C114" s="53"/>
      <c r="D114" s="32"/>
      <c r="E114" s="133" t="s">
        <v>31</v>
      </c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43">
        <f t="shared" si="5"/>
        <v>0</v>
      </c>
      <c r="Q114" s="276">
        <f>+P114+P115+P116+Y114</f>
        <v>0</v>
      </c>
      <c r="R114" s="51"/>
      <c r="S114" s="52"/>
      <c r="T114" s="52"/>
      <c r="U114" s="52"/>
      <c r="V114" s="53"/>
      <c r="W114" s="242"/>
      <c r="X114" s="246"/>
      <c r="Y114">
        <f>SUM(W114:X114)</f>
        <v>0</v>
      </c>
      <c r="AA114" s="11"/>
      <c r="AB114" s="132"/>
      <c r="AC114" s="137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38"/>
      <c r="AP114" s="132"/>
      <c r="AQ114" s="132"/>
      <c r="AR114" s="132"/>
      <c r="AS114" s="132"/>
      <c r="AT114" s="132"/>
      <c r="AU114" s="132"/>
      <c r="AV114" s="132"/>
      <c r="AW114" s="1"/>
      <c r="AX114" s="1"/>
    </row>
    <row r="115" spans="1:50" ht="12" customHeight="1">
      <c r="A115" s="1"/>
      <c r="B115" s="38"/>
      <c r="C115" s="48"/>
      <c r="D115" s="33"/>
      <c r="E115" s="134" t="s">
        <v>32</v>
      </c>
      <c r="F115" s="201"/>
      <c r="G115" s="89"/>
      <c r="H115" s="89"/>
      <c r="I115" s="89"/>
      <c r="J115" s="89"/>
      <c r="K115" s="89"/>
      <c r="L115" s="89"/>
      <c r="M115" s="89"/>
      <c r="N115" s="89"/>
      <c r="O115" s="123"/>
      <c r="P115" s="33">
        <f t="shared" si="5"/>
        <v>0</v>
      </c>
      <c r="Q115" s="277"/>
      <c r="R115" s="252" t="s">
        <v>45</v>
      </c>
      <c r="S115" s="253"/>
      <c r="T115" s="256">
        <f>+Q114/30</f>
        <v>0</v>
      </c>
      <c r="U115" s="257"/>
      <c r="V115" s="258"/>
      <c r="W115" s="275"/>
      <c r="X115" s="268"/>
      <c r="AA115" s="11"/>
      <c r="AB115" s="132"/>
      <c r="AC115" s="137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38"/>
      <c r="AP115" s="132"/>
      <c r="AQ115" s="132"/>
      <c r="AR115" s="132"/>
      <c r="AS115" s="132"/>
      <c r="AT115" s="132"/>
      <c r="AU115" s="132"/>
      <c r="AV115" s="132"/>
      <c r="AW115" s="1"/>
      <c r="AX115" s="1"/>
    </row>
    <row r="116" spans="1:50" ht="12" customHeight="1" thickBot="1">
      <c r="A116" s="1"/>
      <c r="B116" s="41"/>
      <c r="C116" s="49"/>
      <c r="D116" s="34"/>
      <c r="E116" s="135" t="s">
        <v>33</v>
      </c>
      <c r="F116" s="202"/>
      <c r="G116" s="191"/>
      <c r="H116" s="191"/>
      <c r="I116" s="191"/>
      <c r="J116" s="191"/>
      <c r="K116" s="191"/>
      <c r="L116" s="191"/>
      <c r="M116" s="191"/>
      <c r="N116" s="191"/>
      <c r="O116" s="193"/>
      <c r="P116" s="34">
        <f t="shared" si="5"/>
        <v>0</v>
      </c>
      <c r="Q116" s="278"/>
      <c r="R116" s="254"/>
      <c r="S116" s="255"/>
      <c r="T116" s="259"/>
      <c r="U116" s="260"/>
      <c r="V116" s="261"/>
      <c r="W116" s="243"/>
      <c r="X116" s="247"/>
      <c r="AA116" s="11"/>
      <c r="AB116" s="132"/>
      <c r="AC116" s="137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38"/>
      <c r="AP116" s="132"/>
      <c r="AQ116" s="132"/>
      <c r="AR116" s="132"/>
      <c r="AS116" s="132"/>
      <c r="AT116" s="132"/>
      <c r="AU116" s="132"/>
      <c r="AV116" s="132"/>
      <c r="AW116" s="1"/>
      <c r="AX116" s="1"/>
    </row>
    <row r="117" spans="1:50" ht="12" customHeight="1">
      <c r="A117" s="1"/>
      <c r="B117" s="39"/>
      <c r="C117" s="53"/>
      <c r="D117" s="32"/>
      <c r="E117" s="133" t="s">
        <v>31</v>
      </c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43">
        <f t="shared" si="5"/>
        <v>0</v>
      </c>
      <c r="Q117" s="276">
        <f>+P117+P118+P119+Y117</f>
        <v>0</v>
      </c>
      <c r="R117" s="51"/>
      <c r="S117" s="52"/>
      <c r="T117" s="52"/>
      <c r="U117" s="52"/>
      <c r="V117" s="53"/>
      <c r="W117" s="242"/>
      <c r="X117" s="246"/>
      <c r="Y117">
        <f>SUM(W117:X117)</f>
        <v>0</v>
      </c>
      <c r="AA117" s="11"/>
      <c r="AB117" s="132"/>
      <c r="AC117" s="137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38"/>
      <c r="AP117" s="132"/>
      <c r="AQ117" s="132"/>
      <c r="AR117" s="132"/>
      <c r="AS117" s="132"/>
      <c r="AT117" s="132"/>
      <c r="AU117" s="132"/>
      <c r="AV117" s="132"/>
      <c r="AW117" s="1"/>
      <c r="AX117" s="1"/>
    </row>
    <row r="118" spans="1:50" ht="12" customHeight="1">
      <c r="A118" s="1"/>
      <c r="B118" s="38"/>
      <c r="C118" s="48"/>
      <c r="D118" s="33"/>
      <c r="E118" s="134" t="s">
        <v>32</v>
      </c>
      <c r="F118" s="201"/>
      <c r="G118" s="89"/>
      <c r="H118" s="89"/>
      <c r="I118" s="89"/>
      <c r="J118" s="89"/>
      <c r="K118" s="89"/>
      <c r="L118" s="89"/>
      <c r="M118" s="89"/>
      <c r="N118" s="89"/>
      <c r="O118" s="123"/>
      <c r="P118" s="33">
        <f t="shared" si="5"/>
        <v>0</v>
      </c>
      <c r="Q118" s="277"/>
      <c r="R118" s="252" t="s">
        <v>45</v>
      </c>
      <c r="S118" s="253"/>
      <c r="T118" s="256">
        <f>+Q117/30</f>
        <v>0</v>
      </c>
      <c r="U118" s="257"/>
      <c r="V118" s="258"/>
      <c r="W118" s="275"/>
      <c r="X118" s="268"/>
      <c r="AA118" s="11"/>
      <c r="AB118" s="132"/>
      <c r="AC118" s="137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38"/>
      <c r="AP118" s="132"/>
      <c r="AQ118" s="132"/>
      <c r="AR118" s="132"/>
      <c r="AS118" s="132"/>
      <c r="AT118" s="132"/>
      <c r="AU118" s="132"/>
      <c r="AV118" s="132"/>
      <c r="AW118" s="1"/>
      <c r="AX118" s="1"/>
    </row>
    <row r="119" spans="1:50" ht="12" customHeight="1" thickBot="1">
      <c r="A119" s="1"/>
      <c r="B119" s="41"/>
      <c r="C119" s="49"/>
      <c r="D119" s="34"/>
      <c r="E119" s="135" t="s">
        <v>33</v>
      </c>
      <c r="F119" s="202"/>
      <c r="G119" s="191"/>
      <c r="H119" s="191"/>
      <c r="I119" s="191"/>
      <c r="J119" s="191"/>
      <c r="K119" s="191"/>
      <c r="L119" s="191"/>
      <c r="M119" s="191"/>
      <c r="N119" s="191"/>
      <c r="O119" s="193"/>
      <c r="P119" s="34">
        <f t="shared" si="5"/>
        <v>0</v>
      </c>
      <c r="Q119" s="278"/>
      <c r="R119" s="254"/>
      <c r="S119" s="255"/>
      <c r="T119" s="259"/>
      <c r="U119" s="260"/>
      <c r="V119" s="261"/>
      <c r="W119" s="243"/>
      <c r="X119" s="247"/>
      <c r="AA119" s="11"/>
      <c r="AB119" s="132"/>
      <c r="AC119" s="137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38"/>
      <c r="AP119" s="132"/>
      <c r="AQ119" s="132"/>
      <c r="AR119" s="132"/>
      <c r="AS119" s="132"/>
      <c r="AT119" s="132"/>
      <c r="AU119" s="132"/>
      <c r="AV119" s="132"/>
      <c r="AW119" s="1"/>
      <c r="AX119" s="1"/>
    </row>
    <row r="120" spans="1:50" ht="12" customHeight="1">
      <c r="A120" s="1"/>
      <c r="B120" s="39"/>
      <c r="C120" s="53"/>
      <c r="D120" s="32"/>
      <c r="E120" s="133" t="s">
        <v>31</v>
      </c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43">
        <f t="shared" si="5"/>
        <v>0</v>
      </c>
      <c r="Q120" s="276">
        <f>+P120+P121+P122+Y120</f>
        <v>0</v>
      </c>
      <c r="R120" s="51"/>
      <c r="S120" s="52"/>
      <c r="T120" s="52"/>
      <c r="U120" s="52"/>
      <c r="V120" s="53"/>
      <c r="W120" s="242"/>
      <c r="X120" s="246"/>
      <c r="Y120">
        <f>SUM(W120:X120)</f>
        <v>0</v>
      </c>
      <c r="AA120" s="11"/>
      <c r="AB120" s="132"/>
      <c r="AC120" s="137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38"/>
      <c r="AP120" s="132"/>
      <c r="AQ120" s="132"/>
      <c r="AR120" s="132"/>
      <c r="AS120" s="132"/>
      <c r="AT120" s="132"/>
      <c r="AU120" s="132"/>
      <c r="AV120" s="132"/>
      <c r="AW120" s="1"/>
      <c r="AX120" s="1"/>
    </row>
    <row r="121" spans="1:24" ht="12" customHeight="1">
      <c r="A121" s="1"/>
      <c r="B121" s="38"/>
      <c r="C121" s="48"/>
      <c r="D121" s="33"/>
      <c r="E121" s="134" t="s">
        <v>32</v>
      </c>
      <c r="F121" s="201"/>
      <c r="G121" s="89"/>
      <c r="H121" s="89"/>
      <c r="I121" s="89"/>
      <c r="J121" s="89"/>
      <c r="K121" s="89"/>
      <c r="L121" s="89"/>
      <c r="M121" s="89"/>
      <c r="N121" s="89"/>
      <c r="O121" s="123"/>
      <c r="P121" s="33">
        <f t="shared" si="5"/>
        <v>0</v>
      </c>
      <c r="Q121" s="277"/>
      <c r="R121" s="252" t="s">
        <v>45</v>
      </c>
      <c r="S121" s="253"/>
      <c r="T121" s="256">
        <f>+Q120/30</f>
        <v>0</v>
      </c>
      <c r="U121" s="257"/>
      <c r="V121" s="258"/>
      <c r="W121" s="275"/>
      <c r="X121" s="268"/>
    </row>
    <row r="122" spans="1:24" ht="12" customHeight="1" thickBot="1">
      <c r="A122" s="1"/>
      <c r="B122" s="41"/>
      <c r="C122" s="49"/>
      <c r="D122" s="34"/>
      <c r="E122" s="135" t="s">
        <v>33</v>
      </c>
      <c r="F122" s="202"/>
      <c r="G122" s="191"/>
      <c r="H122" s="191"/>
      <c r="I122" s="191"/>
      <c r="J122" s="191"/>
      <c r="K122" s="191"/>
      <c r="L122" s="191"/>
      <c r="M122" s="191"/>
      <c r="N122" s="191"/>
      <c r="O122" s="193"/>
      <c r="P122" s="34">
        <f t="shared" si="5"/>
        <v>0</v>
      </c>
      <c r="Q122" s="278"/>
      <c r="R122" s="254"/>
      <c r="S122" s="255"/>
      <c r="T122" s="259"/>
      <c r="U122" s="260"/>
      <c r="V122" s="261"/>
      <c r="W122" s="243"/>
      <c r="X122" s="247"/>
    </row>
    <row r="123" spans="1:25" ht="12" customHeight="1">
      <c r="A123" s="1"/>
      <c r="B123" s="39"/>
      <c r="C123" s="53"/>
      <c r="D123" s="32"/>
      <c r="E123" s="133" t="s">
        <v>31</v>
      </c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43">
        <f t="shared" si="5"/>
        <v>0</v>
      </c>
      <c r="Q123" s="276">
        <f>+P123+P124+P125+Y123</f>
        <v>0</v>
      </c>
      <c r="R123" s="51"/>
      <c r="S123" s="52"/>
      <c r="T123" s="52"/>
      <c r="U123" s="52"/>
      <c r="V123" s="53"/>
      <c r="W123" s="242"/>
      <c r="X123" s="246"/>
      <c r="Y123">
        <f>SUM(W123:X123)</f>
        <v>0</v>
      </c>
    </row>
    <row r="124" spans="1:24" ht="12" customHeight="1">
      <c r="A124" s="1"/>
      <c r="B124" s="38"/>
      <c r="C124" s="48"/>
      <c r="D124" s="33"/>
      <c r="E124" s="134" t="s">
        <v>32</v>
      </c>
      <c r="F124" s="201"/>
      <c r="G124" s="89"/>
      <c r="H124" s="89"/>
      <c r="I124" s="89"/>
      <c r="J124" s="89"/>
      <c r="K124" s="89"/>
      <c r="L124" s="89"/>
      <c r="M124" s="89"/>
      <c r="N124" s="89"/>
      <c r="O124" s="123"/>
      <c r="P124" s="33">
        <f t="shared" si="5"/>
        <v>0</v>
      </c>
      <c r="Q124" s="277"/>
      <c r="R124" s="252" t="s">
        <v>45</v>
      </c>
      <c r="S124" s="253"/>
      <c r="T124" s="256">
        <f>+Q123/30</f>
        <v>0</v>
      </c>
      <c r="U124" s="257"/>
      <c r="V124" s="258"/>
      <c r="W124" s="275"/>
      <c r="X124" s="268"/>
    </row>
    <row r="125" spans="2:24" ht="12" customHeight="1" thickBot="1">
      <c r="B125" s="41"/>
      <c r="C125" s="49"/>
      <c r="D125" s="34"/>
      <c r="E125" s="135" t="s">
        <v>33</v>
      </c>
      <c r="F125" s="202"/>
      <c r="G125" s="191"/>
      <c r="H125" s="191"/>
      <c r="I125" s="191"/>
      <c r="J125" s="191"/>
      <c r="K125" s="191"/>
      <c r="L125" s="191"/>
      <c r="M125" s="191"/>
      <c r="N125" s="191"/>
      <c r="O125" s="193"/>
      <c r="P125" s="34">
        <f t="shared" si="5"/>
        <v>0</v>
      </c>
      <c r="Q125" s="278"/>
      <c r="R125" s="254"/>
      <c r="S125" s="255"/>
      <c r="T125" s="259"/>
      <c r="U125" s="260"/>
      <c r="V125" s="261"/>
      <c r="W125" s="243"/>
      <c r="X125" s="247"/>
    </row>
    <row r="126" spans="2:25" ht="12" customHeight="1">
      <c r="B126" s="39"/>
      <c r="C126" s="53"/>
      <c r="D126" s="32"/>
      <c r="E126" s="133" t="s">
        <v>31</v>
      </c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43">
        <f t="shared" si="5"/>
        <v>0</v>
      </c>
      <c r="Q126" s="276">
        <f>+P126+P127+P128+Y126</f>
        <v>0</v>
      </c>
      <c r="R126" s="51"/>
      <c r="S126" s="52"/>
      <c r="T126" s="52"/>
      <c r="U126" s="52"/>
      <c r="V126" s="53"/>
      <c r="W126" s="242"/>
      <c r="X126" s="246"/>
      <c r="Y126">
        <f>SUM(W126:X126)</f>
        <v>0</v>
      </c>
    </row>
    <row r="127" spans="2:24" ht="12" customHeight="1">
      <c r="B127" s="38"/>
      <c r="C127" s="48"/>
      <c r="D127" s="33"/>
      <c r="E127" s="134" t="s">
        <v>32</v>
      </c>
      <c r="F127" s="201"/>
      <c r="G127" s="89"/>
      <c r="H127" s="89"/>
      <c r="I127" s="89"/>
      <c r="J127" s="89"/>
      <c r="K127" s="89"/>
      <c r="L127" s="89"/>
      <c r="M127" s="89"/>
      <c r="N127" s="89"/>
      <c r="O127" s="123"/>
      <c r="P127" s="33">
        <f t="shared" si="5"/>
        <v>0</v>
      </c>
      <c r="Q127" s="277"/>
      <c r="R127" s="252" t="s">
        <v>45</v>
      </c>
      <c r="S127" s="253"/>
      <c r="T127" s="256">
        <f>+Q126/30</f>
        <v>0</v>
      </c>
      <c r="U127" s="257"/>
      <c r="V127" s="258"/>
      <c r="W127" s="275"/>
      <c r="X127" s="268"/>
    </row>
    <row r="128" spans="2:24" ht="12" customHeight="1" thickBot="1">
      <c r="B128" s="41"/>
      <c r="C128" s="49"/>
      <c r="D128" s="34"/>
      <c r="E128" s="135" t="s">
        <v>33</v>
      </c>
      <c r="F128" s="202"/>
      <c r="G128" s="191"/>
      <c r="H128" s="191"/>
      <c r="I128" s="191"/>
      <c r="J128" s="191"/>
      <c r="K128" s="191"/>
      <c r="L128" s="191"/>
      <c r="M128" s="191"/>
      <c r="N128" s="191"/>
      <c r="O128" s="193"/>
      <c r="P128" s="34">
        <f t="shared" si="5"/>
        <v>0</v>
      </c>
      <c r="Q128" s="278"/>
      <c r="R128" s="254"/>
      <c r="S128" s="255"/>
      <c r="T128" s="259"/>
      <c r="U128" s="260"/>
      <c r="V128" s="261"/>
      <c r="W128" s="243"/>
      <c r="X128" s="247"/>
    </row>
    <row r="129" spans="2:25" ht="12" customHeight="1">
      <c r="B129" s="39"/>
      <c r="C129" s="53"/>
      <c r="D129" s="32"/>
      <c r="E129" s="133" t="s">
        <v>31</v>
      </c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43">
        <f t="shared" si="5"/>
        <v>0</v>
      </c>
      <c r="Q129" s="276">
        <f>+P129+P130+P131+Y129</f>
        <v>0</v>
      </c>
      <c r="R129" s="51"/>
      <c r="S129" s="52"/>
      <c r="T129" s="52"/>
      <c r="U129" s="52"/>
      <c r="V129" s="53"/>
      <c r="W129" s="242"/>
      <c r="X129" s="246"/>
      <c r="Y129">
        <f>SUM(W129:X129)</f>
        <v>0</v>
      </c>
    </row>
    <row r="130" spans="2:24" ht="12" customHeight="1">
      <c r="B130" s="38"/>
      <c r="C130" s="48"/>
      <c r="D130" s="33"/>
      <c r="E130" s="134" t="s">
        <v>32</v>
      </c>
      <c r="F130" s="201"/>
      <c r="G130" s="89"/>
      <c r="H130" s="89"/>
      <c r="I130" s="89"/>
      <c r="J130" s="89"/>
      <c r="K130" s="89"/>
      <c r="L130" s="89"/>
      <c r="M130" s="89"/>
      <c r="N130" s="89"/>
      <c r="O130" s="123"/>
      <c r="P130" s="33">
        <f t="shared" si="5"/>
        <v>0</v>
      </c>
      <c r="Q130" s="277"/>
      <c r="R130" s="252" t="s">
        <v>45</v>
      </c>
      <c r="S130" s="253"/>
      <c r="T130" s="256">
        <f>+Q129/30</f>
        <v>0</v>
      </c>
      <c r="U130" s="257"/>
      <c r="V130" s="258"/>
      <c r="W130" s="275"/>
      <c r="X130" s="268"/>
    </row>
    <row r="131" spans="2:24" ht="12" customHeight="1" thickBot="1">
      <c r="B131" s="41"/>
      <c r="C131" s="49"/>
      <c r="D131" s="34"/>
      <c r="E131" s="135" t="s">
        <v>33</v>
      </c>
      <c r="F131" s="202"/>
      <c r="G131" s="191"/>
      <c r="H131" s="191"/>
      <c r="I131" s="191"/>
      <c r="J131" s="191"/>
      <c r="K131" s="191"/>
      <c r="L131" s="191"/>
      <c r="M131" s="191"/>
      <c r="N131" s="191"/>
      <c r="O131" s="193"/>
      <c r="P131" s="34">
        <f t="shared" si="5"/>
        <v>0</v>
      </c>
      <c r="Q131" s="278"/>
      <c r="R131" s="254"/>
      <c r="S131" s="255"/>
      <c r="T131" s="259"/>
      <c r="U131" s="260"/>
      <c r="V131" s="261"/>
      <c r="W131" s="243"/>
      <c r="X131" s="247"/>
    </row>
    <row r="132" spans="2:25" ht="12" customHeight="1">
      <c r="B132" s="39"/>
      <c r="C132" s="53"/>
      <c r="D132" s="32"/>
      <c r="E132" s="133" t="s">
        <v>31</v>
      </c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43">
        <f t="shared" si="5"/>
        <v>0</v>
      </c>
      <c r="Q132" s="276">
        <f>+P132+P133+P134+Y132</f>
        <v>0</v>
      </c>
      <c r="R132" s="51"/>
      <c r="S132" s="52"/>
      <c r="T132" s="52"/>
      <c r="U132" s="52"/>
      <c r="V132" s="53"/>
      <c r="W132" s="242"/>
      <c r="X132" s="246"/>
      <c r="Y132">
        <f>SUM(W132:X132)</f>
        <v>0</v>
      </c>
    </row>
    <row r="133" spans="2:24" ht="12" customHeight="1">
      <c r="B133" s="38"/>
      <c r="C133" s="48"/>
      <c r="D133" s="33"/>
      <c r="E133" s="134" t="s">
        <v>32</v>
      </c>
      <c r="F133" s="201"/>
      <c r="G133" s="89"/>
      <c r="H133" s="89"/>
      <c r="I133" s="89"/>
      <c r="J133" s="89"/>
      <c r="K133" s="89"/>
      <c r="L133" s="89"/>
      <c r="M133" s="89"/>
      <c r="N133" s="89"/>
      <c r="O133" s="123"/>
      <c r="P133" s="33">
        <f t="shared" si="5"/>
        <v>0</v>
      </c>
      <c r="Q133" s="277"/>
      <c r="R133" s="252" t="s">
        <v>45</v>
      </c>
      <c r="S133" s="253"/>
      <c r="T133" s="256">
        <f>+Q132/30</f>
        <v>0</v>
      </c>
      <c r="U133" s="257"/>
      <c r="V133" s="258"/>
      <c r="W133" s="275"/>
      <c r="X133" s="268"/>
    </row>
    <row r="134" spans="2:24" ht="12" customHeight="1" thickBot="1">
      <c r="B134" s="41"/>
      <c r="C134" s="49"/>
      <c r="D134" s="34"/>
      <c r="E134" s="135" t="s">
        <v>33</v>
      </c>
      <c r="F134" s="202"/>
      <c r="G134" s="191"/>
      <c r="H134" s="191"/>
      <c r="I134" s="191"/>
      <c r="J134" s="191"/>
      <c r="K134" s="191"/>
      <c r="L134" s="191"/>
      <c r="M134" s="191"/>
      <c r="N134" s="191"/>
      <c r="O134" s="193"/>
      <c r="P134" s="34">
        <f aca="true" t="shared" si="6" ref="P134:P165">SUM(F134:O134)</f>
        <v>0</v>
      </c>
      <c r="Q134" s="278"/>
      <c r="R134" s="254"/>
      <c r="S134" s="255"/>
      <c r="T134" s="259"/>
      <c r="U134" s="260"/>
      <c r="V134" s="261"/>
      <c r="W134" s="243"/>
      <c r="X134" s="247"/>
    </row>
    <row r="135" spans="2:25" ht="12" customHeight="1">
      <c r="B135" s="39"/>
      <c r="C135" s="53"/>
      <c r="D135" s="32"/>
      <c r="E135" s="133" t="s">
        <v>31</v>
      </c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43">
        <f t="shared" si="6"/>
        <v>0</v>
      </c>
      <c r="Q135" s="276">
        <f>+P135+P136+P137+Y135</f>
        <v>0</v>
      </c>
      <c r="R135" s="51"/>
      <c r="S135" s="52"/>
      <c r="T135" s="52"/>
      <c r="U135" s="52"/>
      <c r="V135" s="53"/>
      <c r="W135" s="242"/>
      <c r="X135" s="246"/>
      <c r="Y135">
        <f>SUM(W135:X135)</f>
        <v>0</v>
      </c>
    </row>
    <row r="136" spans="2:24" ht="12" customHeight="1">
      <c r="B136" s="38"/>
      <c r="C136" s="48"/>
      <c r="D136" s="33"/>
      <c r="E136" s="134" t="s">
        <v>32</v>
      </c>
      <c r="F136" s="201"/>
      <c r="G136" s="89"/>
      <c r="H136" s="89"/>
      <c r="I136" s="89"/>
      <c r="J136" s="89"/>
      <c r="K136" s="89"/>
      <c r="L136" s="89"/>
      <c r="M136" s="89"/>
      <c r="N136" s="89"/>
      <c r="O136" s="123"/>
      <c r="P136" s="33">
        <f t="shared" si="6"/>
        <v>0</v>
      </c>
      <c r="Q136" s="277"/>
      <c r="R136" s="252" t="s">
        <v>45</v>
      </c>
      <c r="S136" s="253"/>
      <c r="T136" s="256">
        <f>+Q135/30</f>
        <v>0</v>
      </c>
      <c r="U136" s="257"/>
      <c r="V136" s="258"/>
      <c r="W136" s="275"/>
      <c r="X136" s="268"/>
    </row>
    <row r="137" spans="2:24" ht="12" customHeight="1" thickBot="1">
      <c r="B137" s="41"/>
      <c r="C137" s="49"/>
      <c r="D137" s="34"/>
      <c r="E137" s="135" t="s">
        <v>33</v>
      </c>
      <c r="F137" s="202"/>
      <c r="G137" s="191"/>
      <c r="H137" s="191"/>
      <c r="I137" s="191"/>
      <c r="J137" s="191"/>
      <c r="K137" s="191"/>
      <c r="L137" s="191"/>
      <c r="M137" s="191"/>
      <c r="N137" s="191"/>
      <c r="O137" s="193"/>
      <c r="P137" s="34">
        <f t="shared" si="6"/>
        <v>0</v>
      </c>
      <c r="Q137" s="278"/>
      <c r="R137" s="254"/>
      <c r="S137" s="255"/>
      <c r="T137" s="259"/>
      <c r="U137" s="260"/>
      <c r="V137" s="261"/>
      <c r="W137" s="243"/>
      <c r="X137" s="247"/>
    </row>
    <row r="138" spans="2:25" ht="12" customHeight="1">
      <c r="B138" s="39"/>
      <c r="C138" s="53"/>
      <c r="D138" s="32"/>
      <c r="E138" s="133" t="s">
        <v>31</v>
      </c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43">
        <f t="shared" si="6"/>
        <v>0</v>
      </c>
      <c r="Q138" s="276">
        <f>+P138+P139+P140+Y138</f>
        <v>0</v>
      </c>
      <c r="R138" s="51"/>
      <c r="S138" s="52"/>
      <c r="T138" s="52"/>
      <c r="U138" s="52"/>
      <c r="V138" s="53"/>
      <c r="W138" s="242"/>
      <c r="X138" s="246"/>
      <c r="Y138">
        <f>SUM(W138:X138)</f>
        <v>0</v>
      </c>
    </row>
    <row r="139" spans="2:24" ht="12" customHeight="1">
      <c r="B139" s="38"/>
      <c r="C139" s="48"/>
      <c r="D139" s="33"/>
      <c r="E139" s="134" t="s">
        <v>32</v>
      </c>
      <c r="F139" s="201"/>
      <c r="G139" s="89"/>
      <c r="H139" s="89"/>
      <c r="I139" s="89"/>
      <c r="J139" s="89"/>
      <c r="K139" s="89"/>
      <c r="L139" s="89"/>
      <c r="M139" s="89"/>
      <c r="N139" s="89"/>
      <c r="O139" s="123"/>
      <c r="P139" s="33">
        <f t="shared" si="6"/>
        <v>0</v>
      </c>
      <c r="Q139" s="277"/>
      <c r="R139" s="252" t="s">
        <v>45</v>
      </c>
      <c r="S139" s="253"/>
      <c r="T139" s="256">
        <f>+Q138/30</f>
        <v>0</v>
      </c>
      <c r="U139" s="257"/>
      <c r="V139" s="258"/>
      <c r="W139" s="275"/>
      <c r="X139" s="268"/>
    </row>
    <row r="140" spans="2:24" ht="12" customHeight="1" thickBot="1">
      <c r="B140" s="41"/>
      <c r="C140" s="49"/>
      <c r="D140" s="34"/>
      <c r="E140" s="135" t="s">
        <v>33</v>
      </c>
      <c r="F140" s="202"/>
      <c r="G140" s="191"/>
      <c r="H140" s="191"/>
      <c r="I140" s="191"/>
      <c r="J140" s="191"/>
      <c r="K140" s="191"/>
      <c r="L140" s="191"/>
      <c r="M140" s="191"/>
      <c r="N140" s="191"/>
      <c r="O140" s="193"/>
      <c r="P140" s="34">
        <f t="shared" si="6"/>
        <v>0</v>
      </c>
      <c r="Q140" s="278"/>
      <c r="R140" s="254"/>
      <c r="S140" s="255"/>
      <c r="T140" s="259"/>
      <c r="U140" s="260"/>
      <c r="V140" s="261"/>
      <c r="W140" s="243"/>
      <c r="X140" s="247"/>
    </row>
    <row r="141" spans="2:25" ht="12" customHeight="1">
      <c r="B141" s="39"/>
      <c r="C141" s="53"/>
      <c r="D141" s="32"/>
      <c r="E141" s="133" t="s">
        <v>31</v>
      </c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43">
        <f t="shared" si="6"/>
        <v>0</v>
      </c>
      <c r="Q141" s="276">
        <f>+P141+P142+P143+Y141</f>
        <v>0</v>
      </c>
      <c r="R141" s="51"/>
      <c r="S141" s="52"/>
      <c r="T141" s="52"/>
      <c r="U141" s="52"/>
      <c r="V141" s="53"/>
      <c r="W141" s="242"/>
      <c r="X141" s="246"/>
      <c r="Y141">
        <f>SUM(W141:X141)</f>
        <v>0</v>
      </c>
    </row>
    <row r="142" spans="2:24" ht="12" customHeight="1">
      <c r="B142" s="38"/>
      <c r="C142" s="48"/>
      <c r="D142" s="33"/>
      <c r="E142" s="134" t="s">
        <v>32</v>
      </c>
      <c r="F142" s="201"/>
      <c r="G142" s="89"/>
      <c r="H142" s="89"/>
      <c r="I142" s="89"/>
      <c r="J142" s="89"/>
      <c r="K142" s="89"/>
      <c r="L142" s="89"/>
      <c r="M142" s="89"/>
      <c r="N142" s="89"/>
      <c r="O142" s="123"/>
      <c r="P142" s="33">
        <f t="shared" si="6"/>
        <v>0</v>
      </c>
      <c r="Q142" s="277"/>
      <c r="R142" s="252" t="s">
        <v>45</v>
      </c>
      <c r="S142" s="253"/>
      <c r="T142" s="256">
        <f>+Q141/30</f>
        <v>0</v>
      </c>
      <c r="U142" s="257"/>
      <c r="V142" s="258"/>
      <c r="W142" s="275"/>
      <c r="X142" s="268"/>
    </row>
    <row r="143" spans="2:24" ht="12" customHeight="1" thickBot="1">
      <c r="B143" s="41"/>
      <c r="C143" s="49"/>
      <c r="D143" s="34"/>
      <c r="E143" s="135" t="s">
        <v>33</v>
      </c>
      <c r="F143" s="202"/>
      <c r="G143" s="191"/>
      <c r="H143" s="191"/>
      <c r="I143" s="191"/>
      <c r="J143" s="191"/>
      <c r="K143" s="191"/>
      <c r="L143" s="191"/>
      <c r="M143" s="191"/>
      <c r="N143" s="191"/>
      <c r="O143" s="193"/>
      <c r="P143" s="34">
        <f t="shared" si="6"/>
        <v>0</v>
      </c>
      <c r="Q143" s="278"/>
      <c r="R143" s="254"/>
      <c r="S143" s="255"/>
      <c r="T143" s="259"/>
      <c r="U143" s="260"/>
      <c r="V143" s="261"/>
      <c r="W143" s="243"/>
      <c r="X143" s="247"/>
    </row>
    <row r="144" spans="2:25" ht="12" customHeight="1">
      <c r="B144" s="39"/>
      <c r="C144" s="53"/>
      <c r="D144" s="32"/>
      <c r="E144" s="133" t="s">
        <v>31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43">
        <f t="shared" si="6"/>
        <v>0</v>
      </c>
      <c r="Q144" s="276">
        <f>+P144+P145+P146+Y144</f>
        <v>0</v>
      </c>
      <c r="R144" s="51"/>
      <c r="S144" s="52"/>
      <c r="T144" s="52"/>
      <c r="U144" s="52"/>
      <c r="V144" s="53"/>
      <c r="W144" s="242"/>
      <c r="X144" s="246"/>
      <c r="Y144">
        <f>SUM(W144:X144)</f>
        <v>0</v>
      </c>
    </row>
    <row r="145" spans="2:24" ht="12" customHeight="1">
      <c r="B145" s="38"/>
      <c r="C145" s="48"/>
      <c r="D145" s="33"/>
      <c r="E145" s="134" t="s">
        <v>32</v>
      </c>
      <c r="F145" s="201"/>
      <c r="G145" s="89"/>
      <c r="H145" s="89"/>
      <c r="I145" s="89"/>
      <c r="J145" s="89"/>
      <c r="K145" s="89"/>
      <c r="L145" s="89"/>
      <c r="M145" s="89"/>
      <c r="N145" s="89"/>
      <c r="O145" s="123"/>
      <c r="P145" s="33">
        <f t="shared" si="6"/>
        <v>0</v>
      </c>
      <c r="Q145" s="277"/>
      <c r="R145" s="252" t="s">
        <v>45</v>
      </c>
      <c r="S145" s="253"/>
      <c r="T145" s="256">
        <f>+Q144/30</f>
        <v>0</v>
      </c>
      <c r="U145" s="257"/>
      <c r="V145" s="258"/>
      <c r="W145" s="275"/>
      <c r="X145" s="268"/>
    </row>
    <row r="146" spans="2:24" ht="12" customHeight="1" thickBot="1">
      <c r="B146" s="41"/>
      <c r="C146" s="49"/>
      <c r="D146" s="34"/>
      <c r="E146" s="135" t="s">
        <v>33</v>
      </c>
      <c r="F146" s="202"/>
      <c r="G146" s="191"/>
      <c r="H146" s="191"/>
      <c r="I146" s="191"/>
      <c r="J146" s="191"/>
      <c r="K146" s="191"/>
      <c r="L146" s="191"/>
      <c r="M146" s="191"/>
      <c r="N146" s="191"/>
      <c r="O146" s="193"/>
      <c r="P146" s="34">
        <f t="shared" si="6"/>
        <v>0</v>
      </c>
      <c r="Q146" s="278"/>
      <c r="R146" s="254"/>
      <c r="S146" s="255"/>
      <c r="T146" s="259"/>
      <c r="U146" s="260"/>
      <c r="V146" s="261"/>
      <c r="W146" s="243"/>
      <c r="X146" s="247"/>
    </row>
    <row r="147" spans="2:25" ht="12" customHeight="1">
      <c r="B147" s="39"/>
      <c r="C147" s="53"/>
      <c r="D147" s="32"/>
      <c r="E147" s="133" t="s">
        <v>31</v>
      </c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43">
        <f t="shared" si="6"/>
        <v>0</v>
      </c>
      <c r="Q147" s="276">
        <f>+P147+P148+P149+Y147</f>
        <v>0</v>
      </c>
      <c r="R147" s="51"/>
      <c r="S147" s="52"/>
      <c r="T147" s="52"/>
      <c r="U147" s="52"/>
      <c r="V147" s="53"/>
      <c r="W147" s="242"/>
      <c r="X147" s="246"/>
      <c r="Y147">
        <f>SUM(W147:X147)</f>
        <v>0</v>
      </c>
    </row>
    <row r="148" spans="2:24" ht="12" customHeight="1">
      <c r="B148" s="38"/>
      <c r="C148" s="48"/>
      <c r="D148" s="33"/>
      <c r="E148" s="134" t="s">
        <v>32</v>
      </c>
      <c r="F148" s="201"/>
      <c r="G148" s="89"/>
      <c r="H148" s="89"/>
      <c r="I148" s="89"/>
      <c r="J148" s="89"/>
      <c r="K148" s="89"/>
      <c r="L148" s="89"/>
      <c r="M148" s="89"/>
      <c r="N148" s="89"/>
      <c r="O148" s="123"/>
      <c r="P148" s="33">
        <f t="shared" si="6"/>
        <v>0</v>
      </c>
      <c r="Q148" s="277"/>
      <c r="R148" s="252" t="s">
        <v>45</v>
      </c>
      <c r="S148" s="253"/>
      <c r="T148" s="256">
        <f>+Q147/30</f>
        <v>0</v>
      </c>
      <c r="U148" s="257"/>
      <c r="V148" s="258"/>
      <c r="W148" s="275"/>
      <c r="X148" s="268"/>
    </row>
    <row r="149" spans="2:24" ht="12" customHeight="1" thickBot="1">
      <c r="B149" s="41"/>
      <c r="C149" s="49"/>
      <c r="D149" s="34"/>
      <c r="E149" s="135" t="s">
        <v>33</v>
      </c>
      <c r="F149" s="202"/>
      <c r="G149" s="191"/>
      <c r="H149" s="191"/>
      <c r="I149" s="191"/>
      <c r="J149" s="191"/>
      <c r="K149" s="191"/>
      <c r="L149" s="191"/>
      <c r="M149" s="191"/>
      <c r="N149" s="191"/>
      <c r="O149" s="193"/>
      <c r="P149" s="34">
        <f t="shared" si="6"/>
        <v>0</v>
      </c>
      <c r="Q149" s="278"/>
      <c r="R149" s="254"/>
      <c r="S149" s="255"/>
      <c r="T149" s="259"/>
      <c r="U149" s="260"/>
      <c r="V149" s="261"/>
      <c r="W149" s="243"/>
      <c r="X149" s="247"/>
    </row>
    <row r="150" spans="2:25" ht="12" customHeight="1">
      <c r="B150" s="39"/>
      <c r="C150" s="53"/>
      <c r="D150" s="32"/>
      <c r="E150" s="133" t="s">
        <v>31</v>
      </c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43">
        <f t="shared" si="6"/>
        <v>0</v>
      </c>
      <c r="Q150" s="276">
        <f>+P150+P151+P152+Y150</f>
        <v>0</v>
      </c>
      <c r="R150" s="51"/>
      <c r="S150" s="52"/>
      <c r="T150" s="52"/>
      <c r="U150" s="52"/>
      <c r="V150" s="53"/>
      <c r="W150" s="242"/>
      <c r="X150" s="246"/>
      <c r="Y150">
        <f>SUM(W150:X150)</f>
        <v>0</v>
      </c>
    </row>
    <row r="151" spans="2:24" ht="12" customHeight="1">
      <c r="B151" s="38"/>
      <c r="C151" s="48"/>
      <c r="D151" s="33"/>
      <c r="E151" s="134" t="s">
        <v>32</v>
      </c>
      <c r="F151" s="201"/>
      <c r="G151" s="89"/>
      <c r="H151" s="89"/>
      <c r="I151" s="89"/>
      <c r="J151" s="89"/>
      <c r="K151" s="89"/>
      <c r="L151" s="89"/>
      <c r="M151" s="89"/>
      <c r="N151" s="89"/>
      <c r="O151" s="123"/>
      <c r="P151" s="33">
        <f t="shared" si="6"/>
        <v>0</v>
      </c>
      <c r="Q151" s="277"/>
      <c r="R151" s="252" t="s">
        <v>45</v>
      </c>
      <c r="S151" s="253"/>
      <c r="T151" s="256">
        <f>+Q150/30</f>
        <v>0</v>
      </c>
      <c r="U151" s="257"/>
      <c r="V151" s="258"/>
      <c r="W151" s="275"/>
      <c r="X151" s="268"/>
    </row>
    <row r="152" spans="2:24" ht="12" customHeight="1" thickBot="1">
      <c r="B152" s="41"/>
      <c r="C152" s="49"/>
      <c r="D152" s="34"/>
      <c r="E152" s="135" t="s">
        <v>33</v>
      </c>
      <c r="F152" s="202"/>
      <c r="G152" s="191"/>
      <c r="H152" s="191"/>
      <c r="I152" s="191"/>
      <c r="J152" s="191"/>
      <c r="K152" s="191"/>
      <c r="L152" s="191"/>
      <c r="M152" s="191"/>
      <c r="N152" s="191"/>
      <c r="O152" s="193"/>
      <c r="P152" s="34">
        <f t="shared" si="6"/>
        <v>0</v>
      </c>
      <c r="Q152" s="278"/>
      <c r="R152" s="254"/>
      <c r="S152" s="255"/>
      <c r="T152" s="259"/>
      <c r="U152" s="260"/>
      <c r="V152" s="261"/>
      <c r="W152" s="243"/>
      <c r="X152" s="247"/>
    </row>
    <row r="153" spans="2:25" ht="12" customHeight="1">
      <c r="B153" s="39"/>
      <c r="C153" s="53"/>
      <c r="D153" s="32"/>
      <c r="E153" s="133" t="s">
        <v>31</v>
      </c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43">
        <f t="shared" si="6"/>
        <v>0</v>
      </c>
      <c r="Q153" s="276">
        <f>+P153+P154+P155+Y153</f>
        <v>0</v>
      </c>
      <c r="R153" s="51"/>
      <c r="S153" s="52"/>
      <c r="T153" s="52"/>
      <c r="U153" s="52"/>
      <c r="V153" s="53"/>
      <c r="W153" s="242"/>
      <c r="X153" s="246"/>
      <c r="Y153">
        <f>SUM(W153:X153)</f>
        <v>0</v>
      </c>
    </row>
    <row r="154" spans="2:24" ht="12" customHeight="1">
      <c r="B154" s="38"/>
      <c r="C154" s="48"/>
      <c r="D154" s="33"/>
      <c r="E154" s="134" t="s">
        <v>32</v>
      </c>
      <c r="F154" s="201"/>
      <c r="G154" s="89"/>
      <c r="H154" s="89"/>
      <c r="I154" s="89"/>
      <c r="J154" s="89"/>
      <c r="K154" s="89"/>
      <c r="L154" s="89"/>
      <c r="M154" s="89"/>
      <c r="N154" s="89"/>
      <c r="O154" s="123"/>
      <c r="P154" s="33">
        <f t="shared" si="6"/>
        <v>0</v>
      </c>
      <c r="Q154" s="277"/>
      <c r="R154" s="252" t="s">
        <v>45</v>
      </c>
      <c r="S154" s="253"/>
      <c r="T154" s="256">
        <f>+Q153/30</f>
        <v>0</v>
      </c>
      <c r="U154" s="257"/>
      <c r="V154" s="258"/>
      <c r="W154" s="275"/>
      <c r="X154" s="268"/>
    </row>
    <row r="155" spans="2:24" ht="12" customHeight="1" thickBot="1">
      <c r="B155" s="41"/>
      <c r="C155" s="49"/>
      <c r="D155" s="34"/>
      <c r="E155" s="135" t="s">
        <v>33</v>
      </c>
      <c r="F155" s="202"/>
      <c r="G155" s="191"/>
      <c r="H155" s="191"/>
      <c r="I155" s="191"/>
      <c r="J155" s="191"/>
      <c r="K155" s="191"/>
      <c r="L155" s="191"/>
      <c r="M155" s="191"/>
      <c r="N155" s="191"/>
      <c r="O155" s="193"/>
      <c r="P155" s="34">
        <f t="shared" si="6"/>
        <v>0</v>
      </c>
      <c r="Q155" s="278"/>
      <c r="R155" s="254"/>
      <c r="S155" s="255"/>
      <c r="T155" s="259"/>
      <c r="U155" s="260"/>
      <c r="V155" s="261"/>
      <c r="W155" s="243"/>
      <c r="X155" s="247"/>
    </row>
    <row r="156" spans="2:25" ht="12" customHeight="1">
      <c r="B156" s="39"/>
      <c r="C156" s="53"/>
      <c r="D156" s="32"/>
      <c r="E156" s="133" t="s">
        <v>31</v>
      </c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43">
        <f t="shared" si="6"/>
        <v>0</v>
      </c>
      <c r="Q156" s="276">
        <f>+P156+P157+P158+Y156</f>
        <v>0</v>
      </c>
      <c r="R156" s="51"/>
      <c r="S156" s="52"/>
      <c r="T156" s="52"/>
      <c r="U156" s="52"/>
      <c r="V156" s="53"/>
      <c r="W156" s="242"/>
      <c r="X156" s="246"/>
      <c r="Y156">
        <f>SUM(W156:X156)</f>
        <v>0</v>
      </c>
    </row>
    <row r="157" spans="2:24" ht="12" customHeight="1">
      <c r="B157" s="38"/>
      <c r="C157" s="48"/>
      <c r="D157" s="33"/>
      <c r="E157" s="134" t="s">
        <v>32</v>
      </c>
      <c r="F157" s="201"/>
      <c r="G157" s="89"/>
      <c r="H157" s="89"/>
      <c r="I157" s="89"/>
      <c r="J157" s="89"/>
      <c r="K157" s="89"/>
      <c r="L157" s="89"/>
      <c r="M157" s="89"/>
      <c r="N157" s="89"/>
      <c r="O157" s="123"/>
      <c r="P157" s="33">
        <f t="shared" si="6"/>
        <v>0</v>
      </c>
      <c r="Q157" s="277"/>
      <c r="R157" s="252" t="s">
        <v>45</v>
      </c>
      <c r="S157" s="253"/>
      <c r="T157" s="256">
        <f>+Q156/30</f>
        <v>0</v>
      </c>
      <c r="U157" s="257"/>
      <c r="V157" s="258"/>
      <c r="W157" s="275"/>
      <c r="X157" s="268"/>
    </row>
    <row r="158" spans="2:24" ht="12" customHeight="1" thickBot="1">
      <c r="B158" s="41"/>
      <c r="C158" s="49"/>
      <c r="D158" s="34"/>
      <c r="E158" s="135" t="s">
        <v>33</v>
      </c>
      <c r="F158" s="202"/>
      <c r="G158" s="191"/>
      <c r="H158" s="191"/>
      <c r="I158" s="191"/>
      <c r="J158" s="191"/>
      <c r="K158" s="191"/>
      <c r="L158" s="191"/>
      <c r="M158" s="191"/>
      <c r="N158" s="191"/>
      <c r="O158" s="193"/>
      <c r="P158" s="34">
        <f t="shared" si="6"/>
        <v>0</v>
      </c>
      <c r="Q158" s="278"/>
      <c r="R158" s="254"/>
      <c r="S158" s="255"/>
      <c r="T158" s="259"/>
      <c r="U158" s="260"/>
      <c r="V158" s="261"/>
      <c r="W158" s="243"/>
      <c r="X158" s="247"/>
    </row>
    <row r="159" spans="2:25" ht="12" customHeight="1">
      <c r="B159" s="39"/>
      <c r="C159" s="53"/>
      <c r="D159" s="32"/>
      <c r="E159" s="133" t="s">
        <v>31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43">
        <f t="shared" si="6"/>
        <v>0</v>
      </c>
      <c r="Q159" s="276">
        <f>+P159+P160+P161+Y159</f>
        <v>0</v>
      </c>
      <c r="R159" s="51"/>
      <c r="S159" s="52"/>
      <c r="T159" s="52"/>
      <c r="U159" s="52"/>
      <c r="V159" s="53"/>
      <c r="W159" s="242"/>
      <c r="X159" s="246"/>
      <c r="Y159">
        <f>SUM(W159:X159)</f>
        <v>0</v>
      </c>
    </row>
    <row r="160" spans="2:24" ht="12" customHeight="1">
      <c r="B160" s="38"/>
      <c r="C160" s="48"/>
      <c r="D160" s="33"/>
      <c r="E160" s="134" t="s">
        <v>32</v>
      </c>
      <c r="F160" s="201"/>
      <c r="G160" s="89"/>
      <c r="H160" s="89"/>
      <c r="I160" s="89"/>
      <c r="J160" s="89"/>
      <c r="K160" s="89"/>
      <c r="L160" s="89"/>
      <c r="M160" s="89"/>
      <c r="N160" s="89"/>
      <c r="O160" s="123"/>
      <c r="P160" s="33">
        <f t="shared" si="6"/>
        <v>0</v>
      </c>
      <c r="Q160" s="277"/>
      <c r="R160" s="252" t="s">
        <v>45</v>
      </c>
      <c r="S160" s="253"/>
      <c r="T160" s="256">
        <f>+Q159/30</f>
        <v>0</v>
      </c>
      <c r="U160" s="257"/>
      <c r="V160" s="258"/>
      <c r="W160" s="275"/>
      <c r="X160" s="268"/>
    </row>
    <row r="161" spans="2:24" ht="12" customHeight="1" thickBot="1">
      <c r="B161" s="41"/>
      <c r="C161" s="49"/>
      <c r="D161" s="34"/>
      <c r="E161" s="135" t="s">
        <v>33</v>
      </c>
      <c r="F161" s="202"/>
      <c r="G161" s="191"/>
      <c r="H161" s="191"/>
      <c r="I161" s="191"/>
      <c r="J161" s="191"/>
      <c r="K161" s="191"/>
      <c r="L161" s="191"/>
      <c r="M161" s="191"/>
      <c r="N161" s="191"/>
      <c r="O161" s="193"/>
      <c r="P161" s="34">
        <f t="shared" si="6"/>
        <v>0</v>
      </c>
      <c r="Q161" s="278"/>
      <c r="R161" s="254"/>
      <c r="S161" s="255"/>
      <c r="T161" s="259"/>
      <c r="U161" s="260"/>
      <c r="V161" s="261"/>
      <c r="W161" s="243"/>
      <c r="X161" s="247"/>
    </row>
    <row r="162" spans="2:25" ht="12" customHeight="1">
      <c r="B162" s="39"/>
      <c r="C162" s="53"/>
      <c r="D162" s="32"/>
      <c r="E162" s="133" t="s">
        <v>31</v>
      </c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43">
        <f t="shared" si="6"/>
        <v>0</v>
      </c>
      <c r="Q162" s="276">
        <f>+P162+P163+P164+Y162</f>
        <v>0</v>
      </c>
      <c r="R162" s="51"/>
      <c r="S162" s="52"/>
      <c r="T162" s="52"/>
      <c r="U162" s="52"/>
      <c r="V162" s="53"/>
      <c r="W162" s="242"/>
      <c r="X162" s="246"/>
      <c r="Y162">
        <f>SUM(W162:X162)</f>
        <v>0</v>
      </c>
    </row>
    <row r="163" spans="2:24" ht="12" customHeight="1">
      <c r="B163" s="38"/>
      <c r="C163" s="48"/>
      <c r="D163" s="33"/>
      <c r="E163" s="134" t="s">
        <v>32</v>
      </c>
      <c r="F163" s="201"/>
      <c r="G163" s="89"/>
      <c r="H163" s="89"/>
      <c r="I163" s="89"/>
      <c r="J163" s="89"/>
      <c r="K163" s="89"/>
      <c r="L163" s="89"/>
      <c r="M163" s="89"/>
      <c r="N163" s="89"/>
      <c r="O163" s="123"/>
      <c r="P163" s="33">
        <f t="shared" si="6"/>
        <v>0</v>
      </c>
      <c r="Q163" s="277"/>
      <c r="R163" s="252" t="s">
        <v>45</v>
      </c>
      <c r="S163" s="253"/>
      <c r="T163" s="256">
        <f>+Q162/30</f>
        <v>0</v>
      </c>
      <c r="U163" s="257"/>
      <c r="V163" s="258"/>
      <c r="W163" s="275"/>
      <c r="X163" s="268"/>
    </row>
    <row r="164" spans="2:24" ht="12" customHeight="1" thickBot="1">
      <c r="B164" s="41"/>
      <c r="C164" s="49"/>
      <c r="D164" s="34"/>
      <c r="E164" s="135" t="s">
        <v>33</v>
      </c>
      <c r="F164" s="202"/>
      <c r="G164" s="191"/>
      <c r="H164" s="191"/>
      <c r="I164" s="191"/>
      <c r="J164" s="191"/>
      <c r="K164" s="191"/>
      <c r="L164" s="191"/>
      <c r="M164" s="191"/>
      <c r="N164" s="191"/>
      <c r="O164" s="193"/>
      <c r="P164" s="34">
        <f t="shared" si="6"/>
        <v>0</v>
      </c>
      <c r="Q164" s="278"/>
      <c r="R164" s="254"/>
      <c r="S164" s="255"/>
      <c r="T164" s="259"/>
      <c r="U164" s="260"/>
      <c r="V164" s="261"/>
      <c r="W164" s="243"/>
      <c r="X164" s="247"/>
    </row>
    <row r="165" spans="2:25" ht="12" customHeight="1">
      <c r="B165" s="39"/>
      <c r="C165" s="53"/>
      <c r="D165" s="32"/>
      <c r="E165" s="133" t="s">
        <v>31</v>
      </c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43">
        <f t="shared" si="6"/>
        <v>0</v>
      </c>
      <c r="Q165" s="276">
        <f>+P165+P166+P167+Y165</f>
        <v>0</v>
      </c>
      <c r="R165" s="51"/>
      <c r="S165" s="52"/>
      <c r="T165" s="52"/>
      <c r="U165" s="52"/>
      <c r="V165" s="53"/>
      <c r="W165" s="242"/>
      <c r="X165" s="246"/>
      <c r="Y165">
        <f>SUM(W165:X165)</f>
        <v>0</v>
      </c>
    </row>
    <row r="166" spans="2:24" ht="12" customHeight="1">
      <c r="B166" s="38"/>
      <c r="C166" s="48"/>
      <c r="D166" s="33"/>
      <c r="E166" s="134" t="s">
        <v>32</v>
      </c>
      <c r="F166" s="201"/>
      <c r="G166" s="89"/>
      <c r="H166" s="89"/>
      <c r="I166" s="89"/>
      <c r="J166" s="89"/>
      <c r="K166" s="89"/>
      <c r="L166" s="89"/>
      <c r="M166" s="89"/>
      <c r="N166" s="89"/>
      <c r="O166" s="123"/>
      <c r="P166" s="33">
        <f>SUM(F166:O166)</f>
        <v>0</v>
      </c>
      <c r="Q166" s="277"/>
      <c r="R166" s="252" t="s">
        <v>45</v>
      </c>
      <c r="S166" s="253"/>
      <c r="T166" s="256">
        <f>+Q165/30</f>
        <v>0</v>
      </c>
      <c r="U166" s="257"/>
      <c r="V166" s="258"/>
      <c r="W166" s="275"/>
      <c r="X166" s="268"/>
    </row>
    <row r="167" spans="2:24" ht="12" customHeight="1" thickBot="1">
      <c r="B167" s="41"/>
      <c r="C167" s="49"/>
      <c r="D167" s="34"/>
      <c r="E167" s="135" t="s">
        <v>33</v>
      </c>
      <c r="F167" s="202"/>
      <c r="G167" s="191"/>
      <c r="H167" s="191"/>
      <c r="I167" s="191"/>
      <c r="J167" s="191"/>
      <c r="K167" s="191"/>
      <c r="L167" s="191"/>
      <c r="M167" s="191"/>
      <c r="N167" s="191"/>
      <c r="O167" s="193"/>
      <c r="P167" s="34">
        <f>SUM(F167:O167)</f>
        <v>0</v>
      </c>
      <c r="Q167" s="278"/>
      <c r="R167" s="254"/>
      <c r="S167" s="255"/>
      <c r="T167" s="259"/>
      <c r="U167" s="260"/>
      <c r="V167" s="261"/>
      <c r="W167" s="243"/>
      <c r="X167" s="247"/>
    </row>
  </sheetData>
  <sheetProtection/>
  <mergeCells count="283">
    <mergeCell ref="L4:L5"/>
    <mergeCell ref="R166:S167"/>
    <mergeCell ref="T166:V167"/>
    <mergeCell ref="D1:L1"/>
    <mergeCell ref="D3:E3"/>
    <mergeCell ref="F4:F5"/>
    <mergeCell ref="G4:G5"/>
    <mergeCell ref="H4:H5"/>
    <mergeCell ref="I4:I5"/>
    <mergeCell ref="J4:J5"/>
    <mergeCell ref="K4:K5"/>
    <mergeCell ref="R160:S161"/>
    <mergeCell ref="T160:V161"/>
    <mergeCell ref="R163:S164"/>
    <mergeCell ref="T163:V164"/>
    <mergeCell ref="R154:S155"/>
    <mergeCell ref="T154:V155"/>
    <mergeCell ref="R157:S158"/>
    <mergeCell ref="T157:V158"/>
    <mergeCell ref="R148:S149"/>
    <mergeCell ref="T148:V149"/>
    <mergeCell ref="R151:S152"/>
    <mergeCell ref="T151:V152"/>
    <mergeCell ref="R142:S143"/>
    <mergeCell ref="T142:V143"/>
    <mergeCell ref="R145:S146"/>
    <mergeCell ref="T145:V146"/>
    <mergeCell ref="R136:S137"/>
    <mergeCell ref="T136:V137"/>
    <mergeCell ref="R139:S140"/>
    <mergeCell ref="T139:V140"/>
    <mergeCell ref="R130:S131"/>
    <mergeCell ref="T130:V131"/>
    <mergeCell ref="R133:S134"/>
    <mergeCell ref="T133:V134"/>
    <mergeCell ref="R124:S125"/>
    <mergeCell ref="T124:V125"/>
    <mergeCell ref="R127:S128"/>
    <mergeCell ref="T127:V128"/>
    <mergeCell ref="R118:S119"/>
    <mergeCell ref="T118:V119"/>
    <mergeCell ref="R121:S122"/>
    <mergeCell ref="T121:V122"/>
    <mergeCell ref="R112:S113"/>
    <mergeCell ref="T112:V113"/>
    <mergeCell ref="R115:S116"/>
    <mergeCell ref="T115:V116"/>
    <mergeCell ref="R106:S107"/>
    <mergeCell ref="T106:V107"/>
    <mergeCell ref="R109:S110"/>
    <mergeCell ref="T109:V110"/>
    <mergeCell ref="R100:S101"/>
    <mergeCell ref="T100:V101"/>
    <mergeCell ref="R103:S104"/>
    <mergeCell ref="T103:V104"/>
    <mergeCell ref="R94:S95"/>
    <mergeCell ref="T94:V95"/>
    <mergeCell ref="R97:S98"/>
    <mergeCell ref="T97:V98"/>
    <mergeCell ref="R88:S89"/>
    <mergeCell ref="T88:V89"/>
    <mergeCell ref="R91:S92"/>
    <mergeCell ref="T91:V92"/>
    <mergeCell ref="R82:S83"/>
    <mergeCell ref="T82:V83"/>
    <mergeCell ref="R85:S86"/>
    <mergeCell ref="T85:V86"/>
    <mergeCell ref="R76:S77"/>
    <mergeCell ref="T76:V77"/>
    <mergeCell ref="R79:S80"/>
    <mergeCell ref="T79:V80"/>
    <mergeCell ref="R70:S71"/>
    <mergeCell ref="T70:V71"/>
    <mergeCell ref="R73:S74"/>
    <mergeCell ref="T73:V74"/>
    <mergeCell ref="R64:S65"/>
    <mergeCell ref="T64:V65"/>
    <mergeCell ref="R67:S68"/>
    <mergeCell ref="T67:V68"/>
    <mergeCell ref="R58:S59"/>
    <mergeCell ref="T58:V59"/>
    <mergeCell ref="R61:S62"/>
    <mergeCell ref="T61:V62"/>
    <mergeCell ref="R52:S53"/>
    <mergeCell ref="T52:V53"/>
    <mergeCell ref="R55:S56"/>
    <mergeCell ref="T55:V56"/>
    <mergeCell ref="R46:S47"/>
    <mergeCell ref="T46:V47"/>
    <mergeCell ref="R49:S50"/>
    <mergeCell ref="T49:V50"/>
    <mergeCell ref="R40:S41"/>
    <mergeCell ref="T40:V41"/>
    <mergeCell ref="R43:S44"/>
    <mergeCell ref="T43:V44"/>
    <mergeCell ref="R34:S35"/>
    <mergeCell ref="T34:V35"/>
    <mergeCell ref="R37:S38"/>
    <mergeCell ref="T37:V38"/>
    <mergeCell ref="R28:S29"/>
    <mergeCell ref="T28:V29"/>
    <mergeCell ref="R31:S32"/>
    <mergeCell ref="T31:V32"/>
    <mergeCell ref="T19:V20"/>
    <mergeCell ref="R22:S23"/>
    <mergeCell ref="T22:V23"/>
    <mergeCell ref="R25:S26"/>
    <mergeCell ref="T25:V26"/>
    <mergeCell ref="X165:X167"/>
    <mergeCell ref="R7:S8"/>
    <mergeCell ref="T7:V8"/>
    <mergeCell ref="R10:S11"/>
    <mergeCell ref="T10:V11"/>
    <mergeCell ref="R13:S14"/>
    <mergeCell ref="T13:V14"/>
    <mergeCell ref="R16:S17"/>
    <mergeCell ref="T16:V17"/>
    <mergeCell ref="R19:S20"/>
    <mergeCell ref="X153:X155"/>
    <mergeCell ref="X156:X158"/>
    <mergeCell ref="X159:X161"/>
    <mergeCell ref="X162:X164"/>
    <mergeCell ref="X141:X143"/>
    <mergeCell ref="X144:X146"/>
    <mergeCell ref="X147:X149"/>
    <mergeCell ref="X150:X152"/>
    <mergeCell ref="X129:X131"/>
    <mergeCell ref="X132:X134"/>
    <mergeCell ref="X135:X137"/>
    <mergeCell ref="X138:X140"/>
    <mergeCell ref="X117:X119"/>
    <mergeCell ref="X120:X122"/>
    <mergeCell ref="X123:X125"/>
    <mergeCell ref="X126:X128"/>
    <mergeCell ref="X105:X107"/>
    <mergeCell ref="X108:X110"/>
    <mergeCell ref="X111:X113"/>
    <mergeCell ref="X114:X116"/>
    <mergeCell ref="X93:X95"/>
    <mergeCell ref="X96:X98"/>
    <mergeCell ref="X99:X101"/>
    <mergeCell ref="X102:X104"/>
    <mergeCell ref="X84:X86"/>
    <mergeCell ref="X87:X89"/>
    <mergeCell ref="X90:X92"/>
    <mergeCell ref="X69:X71"/>
    <mergeCell ref="X72:X74"/>
    <mergeCell ref="X75:X77"/>
    <mergeCell ref="X78:X80"/>
    <mergeCell ref="X66:X68"/>
    <mergeCell ref="X45:X47"/>
    <mergeCell ref="X48:X50"/>
    <mergeCell ref="X51:X53"/>
    <mergeCell ref="X54:X56"/>
    <mergeCell ref="X81:X83"/>
    <mergeCell ref="X42:X44"/>
    <mergeCell ref="W162:W164"/>
    <mergeCell ref="W165:W167"/>
    <mergeCell ref="W126:W128"/>
    <mergeCell ref="W129:W131"/>
    <mergeCell ref="W132:W134"/>
    <mergeCell ref="W135:W137"/>
    <mergeCell ref="X57:X59"/>
    <mergeCell ref="X60:X62"/>
    <mergeCell ref="X63:X65"/>
    <mergeCell ref="X18:X20"/>
    <mergeCell ref="X21:X23"/>
    <mergeCell ref="X24:X26"/>
    <mergeCell ref="X33:X35"/>
    <mergeCell ref="X36:X38"/>
    <mergeCell ref="X39:X41"/>
    <mergeCell ref="X27:X29"/>
    <mergeCell ref="X30:X32"/>
    <mergeCell ref="W150:W152"/>
    <mergeCell ref="W153:W155"/>
    <mergeCell ref="W156:W158"/>
    <mergeCell ref="W159:W161"/>
    <mergeCell ref="W138:W140"/>
    <mergeCell ref="W141:W143"/>
    <mergeCell ref="W144:W146"/>
    <mergeCell ref="W147:W149"/>
    <mergeCell ref="W114:W116"/>
    <mergeCell ref="W117:W119"/>
    <mergeCell ref="W120:W122"/>
    <mergeCell ref="W123:W125"/>
    <mergeCell ref="W102:W104"/>
    <mergeCell ref="W105:W107"/>
    <mergeCell ref="W108:W110"/>
    <mergeCell ref="W111:W113"/>
    <mergeCell ref="W90:W92"/>
    <mergeCell ref="W93:W95"/>
    <mergeCell ref="W96:W98"/>
    <mergeCell ref="W99:W101"/>
    <mergeCell ref="W78:W80"/>
    <mergeCell ref="W81:W83"/>
    <mergeCell ref="W84:W86"/>
    <mergeCell ref="W87:W89"/>
    <mergeCell ref="W66:W68"/>
    <mergeCell ref="W69:W71"/>
    <mergeCell ref="W72:W74"/>
    <mergeCell ref="W75:W77"/>
    <mergeCell ref="W54:W56"/>
    <mergeCell ref="W57:W59"/>
    <mergeCell ref="W60:W62"/>
    <mergeCell ref="W63:W65"/>
    <mergeCell ref="W42:W44"/>
    <mergeCell ref="W45:W47"/>
    <mergeCell ref="W48:W50"/>
    <mergeCell ref="W51:W53"/>
    <mergeCell ref="W30:W32"/>
    <mergeCell ref="W33:W35"/>
    <mergeCell ref="W36:W38"/>
    <mergeCell ref="W39:W41"/>
    <mergeCell ref="W18:W20"/>
    <mergeCell ref="W21:W23"/>
    <mergeCell ref="W24:W26"/>
    <mergeCell ref="W27:W29"/>
    <mergeCell ref="Q159:Q161"/>
    <mergeCell ref="Q162:Q164"/>
    <mergeCell ref="Q123:Q125"/>
    <mergeCell ref="Q126:Q128"/>
    <mergeCell ref="Q129:Q131"/>
    <mergeCell ref="Q132:Q134"/>
    <mergeCell ref="Q165:Q167"/>
    <mergeCell ref="Q84:Q86"/>
    <mergeCell ref="Q147:Q149"/>
    <mergeCell ref="Q150:Q152"/>
    <mergeCell ref="Q153:Q155"/>
    <mergeCell ref="Q156:Q158"/>
    <mergeCell ref="Q135:Q137"/>
    <mergeCell ref="Q138:Q140"/>
    <mergeCell ref="Q141:Q143"/>
    <mergeCell ref="Q144:Q146"/>
    <mergeCell ref="Q111:Q113"/>
    <mergeCell ref="Q114:Q116"/>
    <mergeCell ref="Q117:Q119"/>
    <mergeCell ref="Q120:Q122"/>
    <mergeCell ref="Q99:Q101"/>
    <mergeCell ref="Q102:Q104"/>
    <mergeCell ref="Q105:Q107"/>
    <mergeCell ref="Q108:Q110"/>
    <mergeCell ref="Q87:Q89"/>
    <mergeCell ref="Q90:Q92"/>
    <mergeCell ref="Q93:Q95"/>
    <mergeCell ref="Q96:Q98"/>
    <mergeCell ref="Q57:Q59"/>
    <mergeCell ref="Q60:Q62"/>
    <mergeCell ref="Q78:Q80"/>
    <mergeCell ref="Q81:Q83"/>
    <mergeCell ref="Q66:Q68"/>
    <mergeCell ref="Q69:Q71"/>
    <mergeCell ref="Q72:Q74"/>
    <mergeCell ref="Q75:Q77"/>
    <mergeCell ref="Q30:Q32"/>
    <mergeCell ref="Q33:Q35"/>
    <mergeCell ref="Q36:Q38"/>
    <mergeCell ref="Q63:Q65"/>
    <mergeCell ref="Q42:Q44"/>
    <mergeCell ref="Q45:Q47"/>
    <mergeCell ref="Q48:Q50"/>
    <mergeCell ref="Q51:Q53"/>
    <mergeCell ref="Q54:Q56"/>
    <mergeCell ref="Q39:Q41"/>
    <mergeCell ref="Q18:Q20"/>
    <mergeCell ref="Q21:Q23"/>
    <mergeCell ref="Q24:Q26"/>
    <mergeCell ref="Q27:Q29"/>
    <mergeCell ref="P3:X3"/>
    <mergeCell ref="Q15:Q17"/>
    <mergeCell ref="W6:W8"/>
    <mergeCell ref="X6:X8"/>
    <mergeCell ref="W9:W11"/>
    <mergeCell ref="W12:W14"/>
    <mergeCell ref="W15:W17"/>
    <mergeCell ref="X9:X11"/>
    <mergeCell ref="X12:X14"/>
    <mergeCell ref="X15:X17"/>
    <mergeCell ref="M4:M5"/>
    <mergeCell ref="N4:N5"/>
    <mergeCell ref="O4:O5"/>
    <mergeCell ref="Q6:Q8"/>
    <mergeCell ref="Q9:Q11"/>
    <mergeCell ref="Q12:Q14"/>
  </mergeCells>
  <printOptions/>
  <pageMargins left="0.1968503937007874" right="0.27" top="0.1968503937007874" bottom="0.17" header="0.1968503937007874" footer="0.17"/>
  <pageSetup horizontalDpi="360" verticalDpi="360" orientation="portrait" paperSize="9" scale="71" r:id="rId2"/>
  <headerFooter alignWithMargins="0">
    <oddFooter>&amp;L&amp;"Arial,Grassetto"&amp;20 6&amp;C&amp;"Rockwell,Grassetto"&amp;8Classifiche by by NET.line Srl * 3T.Top Trial Team- Piacenza</oddFooter>
  </headerFooter>
  <rowBreaks count="1" manualBreakCount="1">
    <brk id="86" min="1" max="2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0"/>
  <dimension ref="A1:AX164"/>
  <sheetViews>
    <sheetView zoomScale="75" zoomScaleNormal="75" zoomScalePageLayoutView="0" workbookViewId="0" topLeftCell="A1">
      <selection activeCell="B1" sqref="B1:X41"/>
    </sheetView>
  </sheetViews>
  <sheetFormatPr defaultColWidth="9.140625" defaultRowHeight="12.75"/>
  <cols>
    <col min="2" max="2" width="5.00390625" style="2" customWidth="1"/>
    <col min="3" max="3" width="5.57421875" style="2" customWidth="1"/>
    <col min="4" max="4" width="24.7109375" style="2" customWidth="1"/>
    <col min="5" max="5" width="4.7109375" style="136" customWidth="1"/>
    <col min="6" max="15" width="5.421875" style="2" customWidth="1"/>
    <col min="16" max="16" width="6.7109375" style="2" customWidth="1"/>
    <col min="17" max="17" width="6.7109375" style="0" customWidth="1"/>
    <col min="18" max="22" width="4.7109375" style="0" customWidth="1"/>
    <col min="23" max="24" width="4.7109375" style="2" customWidth="1"/>
    <col min="26" max="49" width="8.7109375" style="0" customWidth="1"/>
  </cols>
  <sheetData>
    <row r="1" spans="3:24" ht="31.5">
      <c r="C1" s="16"/>
      <c r="D1" s="262" t="str">
        <f>+Dati!B1</f>
        <v>CIT</v>
      </c>
      <c r="E1" s="263"/>
      <c r="F1" s="263"/>
      <c r="G1" s="263"/>
      <c r="H1" s="263"/>
      <c r="I1" s="263"/>
      <c r="J1" s="263"/>
      <c r="K1" s="263"/>
      <c r="L1" s="263"/>
      <c r="N1" s="15"/>
      <c r="O1" s="15"/>
      <c r="P1" s="15"/>
      <c r="U1" s="23"/>
      <c r="X1" s="23" t="str">
        <f>+Dati!B3</f>
        <v>2-SAN MARINO</v>
      </c>
    </row>
    <row r="2" spans="3:30" ht="46.5" customHeight="1" thickBot="1">
      <c r="C2" s="16"/>
      <c r="D2" s="62" t="s">
        <v>29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R2" s="23" t="s">
        <v>61</v>
      </c>
      <c r="S2" s="29"/>
      <c r="T2" s="29"/>
      <c r="U2" s="30"/>
      <c r="W2" s="28"/>
      <c r="X2" s="30">
        <f>+Dati!B5</f>
      </c>
      <c r="AA2" t="s">
        <v>46</v>
      </c>
      <c r="AB2" s="90">
        <v>12</v>
      </c>
      <c r="AD2">
        <f>+AB2*3</f>
        <v>36</v>
      </c>
    </row>
    <row r="3" spans="4:36" ht="35.25" customHeight="1" thickBot="1" thickTop="1">
      <c r="D3" s="264" t="s">
        <v>52</v>
      </c>
      <c r="E3" s="265"/>
      <c r="F3" s="146">
        <f aca="true" t="shared" si="0" ref="F3:O3">+AA4</f>
        <v>1.1666666666666667</v>
      </c>
      <c r="G3" s="146">
        <f t="shared" si="0"/>
        <v>2.5555555555555554</v>
      </c>
      <c r="H3" s="146">
        <f t="shared" si="0"/>
        <v>3.7222222222222223</v>
      </c>
      <c r="I3" s="146">
        <f t="shared" si="0"/>
        <v>0.25</v>
      </c>
      <c r="J3" s="146">
        <f t="shared" si="0"/>
        <v>0.6111111111111112</v>
      </c>
      <c r="K3" s="146">
        <f t="shared" si="0"/>
        <v>1.0277777777777777</v>
      </c>
      <c r="L3" s="146">
        <f t="shared" si="0"/>
        <v>2.1944444444444446</v>
      </c>
      <c r="M3" s="146">
        <f t="shared" si="0"/>
        <v>0.5833333333333334</v>
      </c>
      <c r="N3" s="146">
        <f t="shared" si="0"/>
        <v>2.138888888888889</v>
      </c>
      <c r="O3" s="150">
        <f t="shared" si="0"/>
        <v>2.4166666666666665</v>
      </c>
      <c r="P3" s="279" t="s">
        <v>78</v>
      </c>
      <c r="Q3" s="280"/>
      <c r="R3" s="280"/>
      <c r="S3" s="280"/>
      <c r="T3" s="280"/>
      <c r="U3" s="280"/>
      <c r="V3" s="280"/>
      <c r="W3" s="280"/>
      <c r="X3" s="281"/>
      <c r="AA3">
        <f aca="true" t="shared" si="1" ref="AA3:AJ3">SUM(F6:F184)</f>
        <v>42</v>
      </c>
      <c r="AB3">
        <f t="shared" si="1"/>
        <v>92</v>
      </c>
      <c r="AC3">
        <f t="shared" si="1"/>
        <v>134</v>
      </c>
      <c r="AD3">
        <f t="shared" si="1"/>
        <v>9</v>
      </c>
      <c r="AE3">
        <f t="shared" si="1"/>
        <v>22</v>
      </c>
      <c r="AF3">
        <f t="shared" si="1"/>
        <v>37</v>
      </c>
      <c r="AG3">
        <f t="shared" si="1"/>
        <v>79</v>
      </c>
      <c r="AH3">
        <f t="shared" si="1"/>
        <v>21</v>
      </c>
      <c r="AI3">
        <f t="shared" si="1"/>
        <v>77</v>
      </c>
      <c r="AJ3">
        <f t="shared" si="1"/>
        <v>87</v>
      </c>
    </row>
    <row r="4" spans="2:36" s="3" customFormat="1" ht="14.25" thickBot="1" thickTop="1">
      <c r="B4" s="4"/>
      <c r="C4" s="4"/>
      <c r="E4" s="139"/>
      <c r="F4" s="266" t="s">
        <v>34</v>
      </c>
      <c r="G4" s="250" t="s">
        <v>35</v>
      </c>
      <c r="H4" s="250" t="s">
        <v>36</v>
      </c>
      <c r="I4" s="250" t="s">
        <v>37</v>
      </c>
      <c r="J4" s="250" t="s">
        <v>38</v>
      </c>
      <c r="K4" s="250" t="s">
        <v>39</v>
      </c>
      <c r="L4" s="250" t="s">
        <v>40</v>
      </c>
      <c r="M4" s="250" t="s">
        <v>41</v>
      </c>
      <c r="N4" s="250" t="s">
        <v>42</v>
      </c>
      <c r="O4" s="282" t="s">
        <v>43</v>
      </c>
      <c r="P4" s="141" t="s">
        <v>15</v>
      </c>
      <c r="Q4" s="141" t="s">
        <v>15</v>
      </c>
      <c r="R4" s="142" t="s">
        <v>0</v>
      </c>
      <c r="S4" s="143" t="s">
        <v>0</v>
      </c>
      <c r="T4" s="144" t="s">
        <v>0</v>
      </c>
      <c r="U4" s="143" t="s">
        <v>0</v>
      </c>
      <c r="V4" s="145" t="s">
        <v>0</v>
      </c>
      <c r="W4" s="142" t="s">
        <v>49</v>
      </c>
      <c r="X4" s="145" t="s">
        <v>49</v>
      </c>
      <c r="Y4" s="44"/>
      <c r="AA4" s="3">
        <f>+AA3/AD2</f>
        <v>1.1666666666666667</v>
      </c>
      <c r="AB4" s="3">
        <f>+AB3/AD2</f>
        <v>2.5555555555555554</v>
      </c>
      <c r="AC4" s="3">
        <f>+AC3/AD2</f>
        <v>3.7222222222222223</v>
      </c>
      <c r="AD4" s="3">
        <f>+AD3/AD2</f>
        <v>0.25</v>
      </c>
      <c r="AE4" s="3">
        <f>+AE3/AD2</f>
        <v>0.6111111111111112</v>
      </c>
      <c r="AF4" s="3">
        <f>+AF3/AD2</f>
        <v>1.0277777777777777</v>
      </c>
      <c r="AG4" s="3">
        <f>+AG3/AD2</f>
        <v>2.1944444444444446</v>
      </c>
      <c r="AH4" s="3">
        <f>+AH3/AD2</f>
        <v>0.5833333333333334</v>
      </c>
      <c r="AI4" s="3">
        <f>+AI3/AD2</f>
        <v>2.138888888888889</v>
      </c>
      <c r="AJ4" s="3">
        <f>+AJ3/AD2</f>
        <v>2.4166666666666665</v>
      </c>
    </row>
    <row r="5" spans="2:25" s="3" customFormat="1" ht="12" customHeight="1" thickBot="1">
      <c r="B5" s="35" t="s">
        <v>0</v>
      </c>
      <c r="C5" s="36" t="s">
        <v>1</v>
      </c>
      <c r="D5" s="37" t="s">
        <v>2</v>
      </c>
      <c r="E5" s="140"/>
      <c r="F5" s="267"/>
      <c r="G5" s="251"/>
      <c r="H5" s="251"/>
      <c r="I5" s="251"/>
      <c r="J5" s="251"/>
      <c r="K5" s="251"/>
      <c r="L5" s="251"/>
      <c r="M5" s="251"/>
      <c r="N5" s="251"/>
      <c r="O5" s="283"/>
      <c r="P5" s="50" t="s">
        <v>44</v>
      </c>
      <c r="Q5" s="50" t="s">
        <v>16</v>
      </c>
      <c r="R5" s="57">
        <v>0</v>
      </c>
      <c r="S5" s="58">
        <v>1</v>
      </c>
      <c r="T5" s="58">
        <v>2</v>
      </c>
      <c r="U5" s="58">
        <v>3</v>
      </c>
      <c r="V5" s="59">
        <v>5</v>
      </c>
      <c r="W5" s="60" t="s">
        <v>59</v>
      </c>
      <c r="X5" s="61" t="s">
        <v>60</v>
      </c>
      <c r="Y5" s="44"/>
    </row>
    <row r="6" spans="2:25" ht="12" customHeight="1">
      <c r="B6" s="39"/>
      <c r="C6" s="40"/>
      <c r="D6" s="32" t="s">
        <v>83</v>
      </c>
      <c r="E6" s="133" t="s">
        <v>31</v>
      </c>
      <c r="F6" s="199">
        <v>1</v>
      </c>
      <c r="G6" s="199">
        <v>0</v>
      </c>
      <c r="H6" s="199">
        <v>5</v>
      </c>
      <c r="I6" s="199">
        <v>0</v>
      </c>
      <c r="J6" s="199">
        <v>0</v>
      </c>
      <c r="K6" s="199">
        <v>0</v>
      </c>
      <c r="L6" s="199">
        <v>2</v>
      </c>
      <c r="M6" s="199">
        <v>0</v>
      </c>
      <c r="N6" s="199">
        <v>0</v>
      </c>
      <c r="O6" s="200">
        <v>5</v>
      </c>
      <c r="P6" s="43">
        <f aca="true" t="shared" si="2" ref="P6:P35">SUM(F6:O6)</f>
        <v>13</v>
      </c>
      <c r="Q6" s="276">
        <f>+P6+P7+P8+Y6</f>
        <v>18</v>
      </c>
      <c r="R6" s="51">
        <v>22</v>
      </c>
      <c r="S6" s="52">
        <v>4</v>
      </c>
      <c r="T6" s="52">
        <v>2</v>
      </c>
      <c r="U6" s="52">
        <v>0</v>
      </c>
      <c r="V6" s="53">
        <v>2</v>
      </c>
      <c r="W6" s="242">
        <v>0</v>
      </c>
      <c r="X6" s="246">
        <v>0</v>
      </c>
      <c r="Y6">
        <f>SUM(W6:X6)</f>
        <v>0</v>
      </c>
    </row>
    <row r="7" spans="2:25" ht="12" customHeight="1">
      <c r="B7" s="38">
        <v>1</v>
      </c>
      <c r="C7" s="48">
        <v>10</v>
      </c>
      <c r="D7" s="33" t="s">
        <v>84</v>
      </c>
      <c r="E7" s="134" t="s">
        <v>32</v>
      </c>
      <c r="F7" s="201">
        <v>1</v>
      </c>
      <c r="G7" s="89">
        <v>0</v>
      </c>
      <c r="H7" s="89">
        <v>2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149">
        <v>0</v>
      </c>
      <c r="P7" s="33">
        <f t="shared" si="2"/>
        <v>3</v>
      </c>
      <c r="Q7" s="277"/>
      <c r="R7" s="252" t="s">
        <v>45</v>
      </c>
      <c r="S7" s="253"/>
      <c r="T7" s="256">
        <f>+Q6/30</f>
        <v>0.6</v>
      </c>
      <c r="U7" s="257"/>
      <c r="V7" s="258"/>
      <c r="W7" s="275"/>
      <c r="X7" s="268"/>
      <c r="Y7" s="1"/>
    </row>
    <row r="8" spans="2:24" ht="12" customHeight="1" thickBot="1">
      <c r="B8" s="41"/>
      <c r="C8" s="49"/>
      <c r="D8" s="34" t="s">
        <v>86</v>
      </c>
      <c r="E8" s="135" t="s">
        <v>33</v>
      </c>
      <c r="F8" s="202">
        <v>0</v>
      </c>
      <c r="G8" s="191">
        <v>1</v>
      </c>
      <c r="H8" s="191">
        <v>0</v>
      </c>
      <c r="I8" s="191">
        <v>0</v>
      </c>
      <c r="J8" s="191">
        <v>0</v>
      </c>
      <c r="K8" s="191">
        <v>0</v>
      </c>
      <c r="L8" s="191">
        <v>1</v>
      </c>
      <c r="M8" s="191">
        <v>0</v>
      </c>
      <c r="N8" s="191">
        <v>0</v>
      </c>
      <c r="O8" s="192">
        <v>0</v>
      </c>
      <c r="P8" s="34">
        <f t="shared" si="2"/>
        <v>2</v>
      </c>
      <c r="Q8" s="278"/>
      <c r="R8" s="254"/>
      <c r="S8" s="255"/>
      <c r="T8" s="259"/>
      <c r="U8" s="260"/>
      <c r="V8" s="261"/>
      <c r="W8" s="243"/>
      <c r="X8" s="247"/>
    </row>
    <row r="9" spans="2:28" ht="12" customHeight="1">
      <c r="B9" s="39"/>
      <c r="C9" s="53"/>
      <c r="D9" s="32" t="s">
        <v>87</v>
      </c>
      <c r="E9" s="133" t="s">
        <v>31</v>
      </c>
      <c r="F9" s="199">
        <v>0</v>
      </c>
      <c r="G9" s="199">
        <v>2</v>
      </c>
      <c r="H9" s="199">
        <v>5</v>
      </c>
      <c r="I9" s="199">
        <v>0</v>
      </c>
      <c r="J9" s="199">
        <v>0</v>
      </c>
      <c r="K9" s="199">
        <v>1</v>
      </c>
      <c r="L9" s="199">
        <v>3</v>
      </c>
      <c r="M9" s="199">
        <v>0</v>
      </c>
      <c r="N9" s="199">
        <v>1</v>
      </c>
      <c r="O9" s="199">
        <v>3</v>
      </c>
      <c r="P9" s="43">
        <f t="shared" si="2"/>
        <v>15</v>
      </c>
      <c r="Q9" s="276">
        <f>+P9+P10+P11+Y9</f>
        <v>21</v>
      </c>
      <c r="R9" s="51">
        <v>19</v>
      </c>
      <c r="S9" s="52">
        <v>6</v>
      </c>
      <c r="T9" s="52">
        <v>2</v>
      </c>
      <c r="U9" s="52">
        <v>2</v>
      </c>
      <c r="V9" s="53">
        <v>1</v>
      </c>
      <c r="W9" s="242">
        <v>0</v>
      </c>
      <c r="X9" s="246">
        <v>0</v>
      </c>
      <c r="Y9">
        <f>SUM(W9:X9)</f>
        <v>0</v>
      </c>
      <c r="AB9">
        <v>0</v>
      </c>
    </row>
    <row r="10" spans="2:24" ht="12" customHeight="1">
      <c r="B10" s="38">
        <v>2</v>
      </c>
      <c r="C10" s="48">
        <v>1</v>
      </c>
      <c r="D10" s="33" t="s">
        <v>88</v>
      </c>
      <c r="E10" s="134" t="s">
        <v>32</v>
      </c>
      <c r="F10" s="201">
        <v>0</v>
      </c>
      <c r="G10" s="89">
        <v>1</v>
      </c>
      <c r="H10" s="89">
        <v>1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123">
        <v>0</v>
      </c>
      <c r="P10" s="33">
        <f t="shared" si="2"/>
        <v>2</v>
      </c>
      <c r="Q10" s="277"/>
      <c r="R10" s="252" t="s">
        <v>45</v>
      </c>
      <c r="S10" s="253"/>
      <c r="T10" s="256">
        <f>+Q9/30</f>
        <v>0.7</v>
      </c>
      <c r="U10" s="257"/>
      <c r="V10" s="258"/>
      <c r="W10" s="275"/>
      <c r="X10" s="268"/>
    </row>
    <row r="11" spans="2:24" ht="12" customHeight="1" thickBot="1">
      <c r="B11" s="41"/>
      <c r="C11" s="49"/>
      <c r="D11" s="34" t="s">
        <v>86</v>
      </c>
      <c r="E11" s="135" t="s">
        <v>33</v>
      </c>
      <c r="F11" s="202">
        <v>0</v>
      </c>
      <c r="G11" s="191">
        <v>0</v>
      </c>
      <c r="H11" s="191">
        <v>1</v>
      </c>
      <c r="I11" s="191">
        <v>0</v>
      </c>
      <c r="J11" s="191">
        <v>0</v>
      </c>
      <c r="K11" s="191">
        <v>0</v>
      </c>
      <c r="L11" s="191">
        <v>2</v>
      </c>
      <c r="M11" s="191">
        <v>0</v>
      </c>
      <c r="N11" s="191">
        <v>0</v>
      </c>
      <c r="O11" s="193">
        <v>1</v>
      </c>
      <c r="P11" s="34">
        <f t="shared" si="2"/>
        <v>4</v>
      </c>
      <c r="Q11" s="278"/>
      <c r="R11" s="254"/>
      <c r="S11" s="255"/>
      <c r="T11" s="259"/>
      <c r="U11" s="260"/>
      <c r="V11" s="261"/>
      <c r="W11" s="243"/>
      <c r="X11" s="247"/>
    </row>
    <row r="12" spans="2:32" ht="12" customHeight="1">
      <c r="B12" s="39"/>
      <c r="C12" s="53"/>
      <c r="D12" s="32" t="s">
        <v>89</v>
      </c>
      <c r="E12" s="133" t="s">
        <v>31</v>
      </c>
      <c r="F12" s="199">
        <v>1</v>
      </c>
      <c r="G12" s="199">
        <v>2</v>
      </c>
      <c r="H12" s="199">
        <v>1</v>
      </c>
      <c r="I12" s="199">
        <v>0</v>
      </c>
      <c r="J12" s="199">
        <v>1</v>
      </c>
      <c r="K12" s="199">
        <v>3</v>
      </c>
      <c r="L12" s="199">
        <v>3</v>
      </c>
      <c r="M12" s="199">
        <v>0</v>
      </c>
      <c r="N12" s="199">
        <v>2</v>
      </c>
      <c r="O12" s="199">
        <v>1</v>
      </c>
      <c r="P12" s="43">
        <f t="shared" si="2"/>
        <v>14</v>
      </c>
      <c r="Q12" s="276">
        <f>+P12+P13+P14+Y12</f>
        <v>28</v>
      </c>
      <c r="R12" s="51">
        <v>14</v>
      </c>
      <c r="S12" s="52">
        <v>7</v>
      </c>
      <c r="T12" s="52">
        <v>6</v>
      </c>
      <c r="U12" s="52">
        <v>3</v>
      </c>
      <c r="V12" s="53">
        <v>0</v>
      </c>
      <c r="W12" s="242">
        <v>0</v>
      </c>
      <c r="X12" s="246">
        <v>0</v>
      </c>
      <c r="Y12">
        <f>SUM(W12:X12)</f>
        <v>0</v>
      </c>
      <c r="AB12">
        <v>0</v>
      </c>
      <c r="AF12" s="3"/>
    </row>
    <row r="13" spans="2:24" ht="12" customHeight="1">
      <c r="B13" s="38">
        <v>3</v>
      </c>
      <c r="C13" s="48">
        <v>4</v>
      </c>
      <c r="D13" s="33" t="s">
        <v>90</v>
      </c>
      <c r="E13" s="134" t="s">
        <v>32</v>
      </c>
      <c r="F13" s="201">
        <v>2</v>
      </c>
      <c r="G13" s="89">
        <v>1</v>
      </c>
      <c r="H13" s="89">
        <v>3</v>
      </c>
      <c r="I13" s="89">
        <v>0</v>
      </c>
      <c r="J13" s="89">
        <v>0</v>
      </c>
      <c r="K13" s="89">
        <v>1</v>
      </c>
      <c r="L13" s="89">
        <v>2</v>
      </c>
      <c r="M13" s="89">
        <v>0</v>
      </c>
      <c r="N13" s="89">
        <v>0</v>
      </c>
      <c r="O13" s="123">
        <v>0</v>
      </c>
      <c r="P13" s="33">
        <f t="shared" si="2"/>
        <v>9</v>
      </c>
      <c r="Q13" s="277"/>
      <c r="R13" s="252" t="s">
        <v>45</v>
      </c>
      <c r="S13" s="253"/>
      <c r="T13" s="269">
        <f>+Q12/30</f>
        <v>0.9333333333333333</v>
      </c>
      <c r="U13" s="270"/>
      <c r="V13" s="271"/>
      <c r="W13" s="275"/>
      <c r="X13" s="268"/>
    </row>
    <row r="14" spans="2:24" ht="12" customHeight="1" thickBot="1">
      <c r="B14" s="41"/>
      <c r="C14" s="49"/>
      <c r="D14" s="34" t="s">
        <v>91</v>
      </c>
      <c r="E14" s="135" t="s">
        <v>33</v>
      </c>
      <c r="F14" s="202">
        <v>0</v>
      </c>
      <c r="G14" s="191">
        <v>2</v>
      </c>
      <c r="H14" s="191">
        <v>1</v>
      </c>
      <c r="I14" s="191">
        <v>0</v>
      </c>
      <c r="J14" s="191">
        <v>0</v>
      </c>
      <c r="K14" s="191">
        <v>0</v>
      </c>
      <c r="L14" s="191">
        <v>2</v>
      </c>
      <c r="M14" s="191">
        <v>0</v>
      </c>
      <c r="N14" s="191">
        <v>0</v>
      </c>
      <c r="O14" s="193">
        <v>0</v>
      </c>
      <c r="P14" s="34">
        <f t="shared" si="2"/>
        <v>5</v>
      </c>
      <c r="Q14" s="278"/>
      <c r="R14" s="254"/>
      <c r="S14" s="255"/>
      <c r="T14" s="272"/>
      <c r="U14" s="273"/>
      <c r="V14" s="274"/>
      <c r="W14" s="243"/>
      <c r="X14" s="247"/>
    </row>
    <row r="15" spans="2:28" ht="12" customHeight="1">
      <c r="B15" s="39"/>
      <c r="C15" s="53"/>
      <c r="D15" s="32" t="s">
        <v>92</v>
      </c>
      <c r="E15" s="133" t="s">
        <v>31</v>
      </c>
      <c r="F15" s="199">
        <v>0</v>
      </c>
      <c r="G15" s="199">
        <v>3</v>
      </c>
      <c r="H15" s="199">
        <v>3</v>
      </c>
      <c r="I15" s="199">
        <v>0</v>
      </c>
      <c r="J15" s="199">
        <v>2</v>
      </c>
      <c r="K15" s="199">
        <v>0</v>
      </c>
      <c r="L15" s="199">
        <v>1</v>
      </c>
      <c r="M15" s="199">
        <v>0</v>
      </c>
      <c r="N15" s="199">
        <v>3</v>
      </c>
      <c r="O15" s="199">
        <v>1</v>
      </c>
      <c r="P15" s="43">
        <f t="shared" si="2"/>
        <v>13</v>
      </c>
      <c r="Q15" s="276">
        <f>+P15+P16+P17+Y15</f>
        <v>40</v>
      </c>
      <c r="R15" s="51">
        <v>13</v>
      </c>
      <c r="S15" s="52">
        <v>8</v>
      </c>
      <c r="T15" s="52">
        <v>1</v>
      </c>
      <c r="U15" s="52">
        <v>5</v>
      </c>
      <c r="V15" s="53">
        <v>3</v>
      </c>
      <c r="W15" s="242">
        <v>0</v>
      </c>
      <c r="X15" s="246">
        <v>0</v>
      </c>
      <c r="Y15">
        <f>SUM(W15:X15)</f>
        <v>0</v>
      </c>
      <c r="AB15">
        <v>0</v>
      </c>
    </row>
    <row r="16" spans="2:24" ht="12" customHeight="1">
      <c r="B16" s="38">
        <v>4</v>
      </c>
      <c r="C16" s="48">
        <v>17</v>
      </c>
      <c r="D16" s="33" t="s">
        <v>84</v>
      </c>
      <c r="E16" s="134" t="s">
        <v>32</v>
      </c>
      <c r="F16" s="201">
        <v>1</v>
      </c>
      <c r="G16" s="89">
        <v>0</v>
      </c>
      <c r="H16" s="89">
        <v>5</v>
      </c>
      <c r="I16" s="89">
        <v>1</v>
      </c>
      <c r="J16" s="89">
        <v>0</v>
      </c>
      <c r="K16" s="89">
        <v>0</v>
      </c>
      <c r="L16" s="89">
        <v>1</v>
      </c>
      <c r="M16" s="89">
        <v>0</v>
      </c>
      <c r="N16" s="89">
        <v>5</v>
      </c>
      <c r="O16" s="123">
        <v>5</v>
      </c>
      <c r="P16" s="33">
        <f t="shared" si="2"/>
        <v>18</v>
      </c>
      <c r="Q16" s="277"/>
      <c r="R16" s="252" t="s">
        <v>45</v>
      </c>
      <c r="S16" s="253"/>
      <c r="T16" s="256">
        <f>+Q15/30</f>
        <v>1.3333333333333333</v>
      </c>
      <c r="U16" s="257"/>
      <c r="V16" s="258"/>
      <c r="W16" s="275"/>
      <c r="X16" s="268"/>
    </row>
    <row r="17" spans="2:24" ht="12" customHeight="1" thickBot="1">
      <c r="B17" s="41"/>
      <c r="C17" s="49"/>
      <c r="D17" s="34" t="s">
        <v>86</v>
      </c>
      <c r="E17" s="135" t="s">
        <v>33</v>
      </c>
      <c r="F17" s="202">
        <v>1</v>
      </c>
      <c r="G17" s="191">
        <v>1</v>
      </c>
      <c r="H17" s="191">
        <v>3</v>
      </c>
      <c r="I17" s="191">
        <v>0</v>
      </c>
      <c r="J17" s="191">
        <v>0</v>
      </c>
      <c r="K17" s="191">
        <v>0</v>
      </c>
      <c r="L17" s="191">
        <v>0</v>
      </c>
      <c r="M17" s="191">
        <v>0</v>
      </c>
      <c r="N17" s="191">
        <v>3</v>
      </c>
      <c r="O17" s="193">
        <v>1</v>
      </c>
      <c r="P17" s="34">
        <f t="shared" si="2"/>
        <v>9</v>
      </c>
      <c r="Q17" s="278"/>
      <c r="R17" s="254"/>
      <c r="S17" s="255"/>
      <c r="T17" s="259"/>
      <c r="U17" s="260"/>
      <c r="V17" s="261"/>
      <c r="W17" s="243"/>
      <c r="X17" s="247"/>
    </row>
    <row r="18" spans="2:28" ht="12" customHeight="1">
      <c r="B18" s="39"/>
      <c r="C18" s="53"/>
      <c r="D18" s="32" t="s">
        <v>93</v>
      </c>
      <c r="E18" s="133" t="s">
        <v>31</v>
      </c>
      <c r="F18" s="199">
        <v>5</v>
      </c>
      <c r="G18" s="199">
        <v>1</v>
      </c>
      <c r="H18" s="199">
        <v>5</v>
      </c>
      <c r="I18" s="199">
        <v>0</v>
      </c>
      <c r="J18" s="199">
        <v>0</v>
      </c>
      <c r="K18" s="199">
        <v>3</v>
      </c>
      <c r="L18" s="199">
        <v>3</v>
      </c>
      <c r="M18" s="199">
        <v>1</v>
      </c>
      <c r="N18" s="199">
        <v>3</v>
      </c>
      <c r="O18" s="199">
        <v>1</v>
      </c>
      <c r="P18" s="43">
        <f t="shared" si="2"/>
        <v>22</v>
      </c>
      <c r="Q18" s="276">
        <f>+P18+P19+P20+Y18</f>
        <v>46</v>
      </c>
      <c r="R18" s="51">
        <v>12</v>
      </c>
      <c r="S18" s="52">
        <v>7</v>
      </c>
      <c r="T18" s="52">
        <v>2</v>
      </c>
      <c r="U18" s="52">
        <v>5</v>
      </c>
      <c r="V18" s="53">
        <v>4</v>
      </c>
      <c r="W18" s="242">
        <v>0</v>
      </c>
      <c r="X18" s="246">
        <v>0</v>
      </c>
      <c r="Y18">
        <f>SUM(W18:X18)</f>
        <v>0</v>
      </c>
      <c r="AB18">
        <v>0</v>
      </c>
    </row>
    <row r="19" spans="1:24" ht="12" customHeight="1">
      <c r="A19" s="46"/>
      <c r="B19" s="38">
        <v>5</v>
      </c>
      <c r="C19" s="48">
        <v>6</v>
      </c>
      <c r="D19" s="33" t="s">
        <v>94</v>
      </c>
      <c r="E19" s="134" t="s">
        <v>32</v>
      </c>
      <c r="F19" s="201">
        <v>2</v>
      </c>
      <c r="G19" s="89">
        <v>1</v>
      </c>
      <c r="H19" s="89">
        <v>3</v>
      </c>
      <c r="I19" s="89">
        <v>0</v>
      </c>
      <c r="J19" s="89">
        <v>0</v>
      </c>
      <c r="K19" s="89">
        <v>1</v>
      </c>
      <c r="L19" s="89">
        <v>3</v>
      </c>
      <c r="M19" s="89">
        <v>0</v>
      </c>
      <c r="N19" s="89">
        <v>0</v>
      </c>
      <c r="O19" s="123">
        <v>0</v>
      </c>
      <c r="P19" s="33">
        <f t="shared" si="2"/>
        <v>10</v>
      </c>
      <c r="Q19" s="277"/>
      <c r="R19" s="252" t="s">
        <v>45</v>
      </c>
      <c r="S19" s="253"/>
      <c r="T19" s="256">
        <f>+Q18/30</f>
        <v>1.5333333333333334</v>
      </c>
      <c r="U19" s="257"/>
      <c r="V19" s="258"/>
      <c r="W19" s="275"/>
      <c r="X19" s="268"/>
    </row>
    <row r="20" spans="1:24" ht="12" customHeight="1" thickBot="1">
      <c r="A20" s="46"/>
      <c r="B20" s="41"/>
      <c r="C20" s="49"/>
      <c r="D20" s="34" t="s">
        <v>86</v>
      </c>
      <c r="E20" s="135" t="s">
        <v>33</v>
      </c>
      <c r="F20" s="202">
        <v>0</v>
      </c>
      <c r="G20" s="191">
        <v>5</v>
      </c>
      <c r="H20" s="191">
        <v>1</v>
      </c>
      <c r="I20" s="191">
        <v>0</v>
      </c>
      <c r="J20" s="191">
        <v>2</v>
      </c>
      <c r="K20" s="191">
        <v>0</v>
      </c>
      <c r="L20" s="191">
        <v>1</v>
      </c>
      <c r="M20" s="191">
        <v>0</v>
      </c>
      <c r="N20" s="191">
        <v>5</v>
      </c>
      <c r="O20" s="193">
        <v>0</v>
      </c>
      <c r="P20" s="34">
        <f t="shared" si="2"/>
        <v>14</v>
      </c>
      <c r="Q20" s="278"/>
      <c r="R20" s="254"/>
      <c r="S20" s="255"/>
      <c r="T20" s="259"/>
      <c r="U20" s="260"/>
      <c r="V20" s="261"/>
      <c r="W20" s="243"/>
      <c r="X20" s="247"/>
    </row>
    <row r="21" spans="1:28" ht="12" customHeight="1">
      <c r="A21" s="45"/>
      <c r="B21" s="39"/>
      <c r="C21" s="53"/>
      <c r="D21" s="32" t="s">
        <v>95</v>
      </c>
      <c r="E21" s="133" t="s">
        <v>31</v>
      </c>
      <c r="F21" s="199">
        <v>0</v>
      </c>
      <c r="G21" s="199">
        <v>5</v>
      </c>
      <c r="H21" s="199">
        <v>3</v>
      </c>
      <c r="I21" s="199">
        <v>0</v>
      </c>
      <c r="J21" s="199">
        <v>3</v>
      </c>
      <c r="K21" s="199">
        <v>1</v>
      </c>
      <c r="L21" s="199">
        <v>1</v>
      </c>
      <c r="M21" s="199">
        <v>5</v>
      </c>
      <c r="N21" s="199">
        <v>1</v>
      </c>
      <c r="O21" s="199">
        <v>0</v>
      </c>
      <c r="P21" s="43">
        <f t="shared" si="2"/>
        <v>19</v>
      </c>
      <c r="Q21" s="276">
        <f>+P21+P22+P23+Y21</f>
        <v>51</v>
      </c>
      <c r="R21" s="51">
        <v>11</v>
      </c>
      <c r="S21" s="52">
        <v>8</v>
      </c>
      <c r="T21" s="52">
        <v>2</v>
      </c>
      <c r="U21" s="52">
        <v>3</v>
      </c>
      <c r="V21" s="53">
        <v>6</v>
      </c>
      <c r="W21" s="242">
        <v>0</v>
      </c>
      <c r="X21" s="246">
        <v>0</v>
      </c>
      <c r="Y21">
        <f>SUM(W21:X21)</f>
        <v>0</v>
      </c>
      <c r="AB21">
        <v>0</v>
      </c>
    </row>
    <row r="22" spans="1:24" ht="12" customHeight="1">
      <c r="A22" s="45"/>
      <c r="B22" s="38">
        <v>6</v>
      </c>
      <c r="C22" s="48">
        <v>5</v>
      </c>
      <c r="D22" s="33" t="s">
        <v>96</v>
      </c>
      <c r="E22" s="134" t="s">
        <v>32</v>
      </c>
      <c r="F22" s="201">
        <v>1</v>
      </c>
      <c r="G22" s="89">
        <v>5</v>
      </c>
      <c r="H22" s="89">
        <v>5</v>
      </c>
      <c r="I22" s="89">
        <v>0</v>
      </c>
      <c r="J22" s="89">
        <v>1</v>
      </c>
      <c r="K22" s="89">
        <v>0</v>
      </c>
      <c r="L22" s="89">
        <v>1</v>
      </c>
      <c r="M22" s="89">
        <v>0</v>
      </c>
      <c r="N22" s="89">
        <v>2</v>
      </c>
      <c r="O22" s="123">
        <v>5</v>
      </c>
      <c r="P22" s="33">
        <f t="shared" si="2"/>
        <v>20</v>
      </c>
      <c r="Q22" s="277"/>
      <c r="R22" s="252" t="s">
        <v>45</v>
      </c>
      <c r="S22" s="253"/>
      <c r="T22" s="256">
        <f>+Q21/30</f>
        <v>1.7</v>
      </c>
      <c r="U22" s="257"/>
      <c r="V22" s="258"/>
      <c r="W22" s="275"/>
      <c r="X22" s="268"/>
    </row>
    <row r="23" spans="1:24" ht="12" customHeight="1" thickBot="1">
      <c r="A23" s="45"/>
      <c r="B23" s="41"/>
      <c r="C23" s="49"/>
      <c r="D23" s="34" t="s">
        <v>97</v>
      </c>
      <c r="E23" s="135" t="s">
        <v>33</v>
      </c>
      <c r="F23" s="202">
        <v>1</v>
      </c>
      <c r="G23" s="191">
        <v>2</v>
      </c>
      <c r="H23" s="191">
        <v>5</v>
      </c>
      <c r="I23" s="191">
        <v>0</v>
      </c>
      <c r="J23" s="191">
        <v>0</v>
      </c>
      <c r="K23" s="191">
        <v>0</v>
      </c>
      <c r="L23" s="191">
        <v>3</v>
      </c>
      <c r="M23" s="191">
        <v>0</v>
      </c>
      <c r="N23" s="191">
        <v>1</v>
      </c>
      <c r="O23" s="193">
        <v>0</v>
      </c>
      <c r="P23" s="34">
        <f t="shared" si="2"/>
        <v>12</v>
      </c>
      <c r="Q23" s="278"/>
      <c r="R23" s="254"/>
      <c r="S23" s="255"/>
      <c r="T23" s="259"/>
      <c r="U23" s="260"/>
      <c r="V23" s="261"/>
      <c r="W23" s="243"/>
      <c r="X23" s="247"/>
    </row>
    <row r="24" spans="1:28" ht="12" customHeight="1">
      <c r="A24" s="45"/>
      <c r="B24" s="39"/>
      <c r="C24" s="53"/>
      <c r="D24" s="32" t="s">
        <v>98</v>
      </c>
      <c r="E24" s="133" t="s">
        <v>31</v>
      </c>
      <c r="F24" s="199">
        <v>0</v>
      </c>
      <c r="G24" s="199">
        <v>5</v>
      </c>
      <c r="H24" s="199">
        <v>5</v>
      </c>
      <c r="I24" s="199">
        <v>0</v>
      </c>
      <c r="J24" s="199">
        <v>0</v>
      </c>
      <c r="K24" s="199">
        <v>5</v>
      </c>
      <c r="L24" s="199">
        <v>1</v>
      </c>
      <c r="M24" s="199">
        <v>0</v>
      </c>
      <c r="N24" s="199">
        <v>5</v>
      </c>
      <c r="O24" s="199">
        <v>5</v>
      </c>
      <c r="P24" s="43">
        <f t="shared" si="2"/>
        <v>26</v>
      </c>
      <c r="Q24" s="276">
        <f>+P24+P25+P26+Y24</f>
        <v>54</v>
      </c>
      <c r="R24" s="51">
        <v>15</v>
      </c>
      <c r="S24" s="52">
        <v>4</v>
      </c>
      <c r="T24" s="52">
        <v>1</v>
      </c>
      <c r="U24" s="52">
        <v>1</v>
      </c>
      <c r="V24" s="53">
        <v>9</v>
      </c>
      <c r="W24" s="242">
        <v>0</v>
      </c>
      <c r="X24" s="246">
        <v>0</v>
      </c>
      <c r="Y24">
        <f>SUM(W24:X24)</f>
        <v>0</v>
      </c>
      <c r="AB24">
        <v>0</v>
      </c>
    </row>
    <row r="25" spans="1:24" ht="12" customHeight="1">
      <c r="A25" s="45"/>
      <c r="B25" s="38">
        <v>7</v>
      </c>
      <c r="C25" s="48">
        <v>3</v>
      </c>
      <c r="D25" s="33" t="s">
        <v>88</v>
      </c>
      <c r="E25" s="134" t="s">
        <v>32</v>
      </c>
      <c r="F25" s="201">
        <v>5</v>
      </c>
      <c r="G25" s="89">
        <v>5</v>
      </c>
      <c r="H25" s="89">
        <v>3</v>
      </c>
      <c r="I25" s="89">
        <v>1</v>
      </c>
      <c r="J25" s="89">
        <v>0</v>
      </c>
      <c r="K25" s="89">
        <v>0</v>
      </c>
      <c r="L25" s="89">
        <v>0</v>
      </c>
      <c r="M25" s="89">
        <v>0</v>
      </c>
      <c r="N25" s="89">
        <v>1</v>
      </c>
      <c r="O25" s="123">
        <v>0</v>
      </c>
      <c r="P25" s="33">
        <f t="shared" si="2"/>
        <v>15</v>
      </c>
      <c r="Q25" s="277"/>
      <c r="R25" s="252" t="s">
        <v>45</v>
      </c>
      <c r="S25" s="253"/>
      <c r="T25" s="256">
        <f>+Q24/30</f>
        <v>1.8</v>
      </c>
      <c r="U25" s="257"/>
      <c r="V25" s="258"/>
      <c r="W25" s="275"/>
      <c r="X25" s="268"/>
    </row>
    <row r="26" spans="1:24" ht="12" customHeight="1" thickBot="1">
      <c r="A26" s="45"/>
      <c r="B26" s="41"/>
      <c r="C26" s="49"/>
      <c r="D26" s="34" t="s">
        <v>99</v>
      </c>
      <c r="E26" s="135" t="s">
        <v>33</v>
      </c>
      <c r="F26" s="202">
        <v>0</v>
      </c>
      <c r="G26" s="191">
        <v>5</v>
      </c>
      <c r="H26" s="191">
        <v>1</v>
      </c>
      <c r="I26" s="191">
        <v>0</v>
      </c>
      <c r="J26" s="191">
        <v>0</v>
      </c>
      <c r="K26" s="191">
        <v>0</v>
      </c>
      <c r="L26" s="191">
        <v>5</v>
      </c>
      <c r="M26" s="191">
        <v>0</v>
      </c>
      <c r="N26" s="191">
        <v>2</v>
      </c>
      <c r="O26" s="193">
        <v>0</v>
      </c>
      <c r="P26" s="34">
        <f t="shared" si="2"/>
        <v>13</v>
      </c>
      <c r="Q26" s="278"/>
      <c r="R26" s="254"/>
      <c r="S26" s="255"/>
      <c r="T26" s="259"/>
      <c r="U26" s="260"/>
      <c r="V26" s="261"/>
      <c r="W26" s="243"/>
      <c r="X26" s="247"/>
    </row>
    <row r="27" spans="1:28" ht="12" customHeight="1">
      <c r="A27" s="45"/>
      <c r="B27" s="39"/>
      <c r="C27" s="53"/>
      <c r="D27" s="32" t="s">
        <v>100</v>
      </c>
      <c r="E27" s="133" t="s">
        <v>31</v>
      </c>
      <c r="F27" s="199">
        <v>5</v>
      </c>
      <c r="G27" s="199">
        <v>5</v>
      </c>
      <c r="H27" s="199">
        <v>5</v>
      </c>
      <c r="I27" s="199">
        <v>0</v>
      </c>
      <c r="J27" s="199">
        <v>0</v>
      </c>
      <c r="K27" s="199">
        <v>2</v>
      </c>
      <c r="L27" s="199">
        <v>3</v>
      </c>
      <c r="M27" s="199">
        <v>5</v>
      </c>
      <c r="N27" s="199">
        <v>2</v>
      </c>
      <c r="O27" s="199">
        <v>5</v>
      </c>
      <c r="P27" s="43">
        <f t="shared" si="2"/>
        <v>32</v>
      </c>
      <c r="Q27" s="276">
        <f>+P27+P28+P29+Y27</f>
        <v>65</v>
      </c>
      <c r="R27" s="51">
        <v>9</v>
      </c>
      <c r="S27" s="52">
        <v>3</v>
      </c>
      <c r="T27" s="52">
        <v>8</v>
      </c>
      <c r="U27" s="52">
        <v>3</v>
      </c>
      <c r="V27" s="53">
        <v>7</v>
      </c>
      <c r="W27" s="242">
        <v>2</v>
      </c>
      <c r="X27" s="246">
        <v>0</v>
      </c>
      <c r="Y27">
        <f>SUM(W27:X27)</f>
        <v>2</v>
      </c>
      <c r="AB27">
        <v>0</v>
      </c>
    </row>
    <row r="28" spans="1:24" ht="12" customHeight="1">
      <c r="A28" s="45"/>
      <c r="B28" s="38">
        <v>8</v>
      </c>
      <c r="C28" s="48">
        <v>2</v>
      </c>
      <c r="D28" s="33" t="s">
        <v>88</v>
      </c>
      <c r="E28" s="134" t="s">
        <v>32</v>
      </c>
      <c r="F28" s="201">
        <v>1</v>
      </c>
      <c r="G28" s="89">
        <v>2</v>
      </c>
      <c r="H28" s="89">
        <v>5</v>
      </c>
      <c r="I28" s="89">
        <v>0</v>
      </c>
      <c r="J28" s="89">
        <v>0</v>
      </c>
      <c r="K28" s="89">
        <v>2</v>
      </c>
      <c r="L28" s="89">
        <v>3</v>
      </c>
      <c r="M28" s="89">
        <v>2</v>
      </c>
      <c r="N28" s="89">
        <v>2</v>
      </c>
      <c r="O28" s="123">
        <v>2</v>
      </c>
      <c r="P28" s="33">
        <f t="shared" si="2"/>
        <v>19</v>
      </c>
      <c r="Q28" s="277"/>
      <c r="R28" s="252" t="s">
        <v>45</v>
      </c>
      <c r="S28" s="253"/>
      <c r="T28" s="256">
        <f>+Q27/30</f>
        <v>2.1666666666666665</v>
      </c>
      <c r="U28" s="257"/>
      <c r="V28" s="258"/>
      <c r="W28" s="275"/>
      <c r="X28" s="268"/>
    </row>
    <row r="29" spans="1:24" ht="12" customHeight="1" thickBot="1">
      <c r="A29" s="45"/>
      <c r="B29" s="41"/>
      <c r="C29" s="49"/>
      <c r="D29" s="34" t="s">
        <v>97</v>
      </c>
      <c r="E29" s="135" t="s">
        <v>33</v>
      </c>
      <c r="F29" s="202">
        <v>0</v>
      </c>
      <c r="G29" s="191">
        <v>2</v>
      </c>
      <c r="H29" s="191">
        <v>3</v>
      </c>
      <c r="I29" s="191">
        <v>1</v>
      </c>
      <c r="J29" s="191">
        <v>0</v>
      </c>
      <c r="K29" s="191">
        <v>0</v>
      </c>
      <c r="L29" s="191">
        <v>0</v>
      </c>
      <c r="M29" s="191">
        <v>0</v>
      </c>
      <c r="N29" s="191">
        <v>5</v>
      </c>
      <c r="O29" s="193">
        <v>1</v>
      </c>
      <c r="P29" s="34">
        <f t="shared" si="2"/>
        <v>12</v>
      </c>
      <c r="Q29" s="278"/>
      <c r="R29" s="254"/>
      <c r="S29" s="255"/>
      <c r="T29" s="259"/>
      <c r="U29" s="260"/>
      <c r="V29" s="261"/>
      <c r="W29" s="243"/>
      <c r="X29" s="247"/>
    </row>
    <row r="30" spans="1:28" ht="12" customHeight="1">
      <c r="A30" s="45"/>
      <c r="B30" s="39"/>
      <c r="C30" s="53"/>
      <c r="D30" s="32" t="s">
        <v>101</v>
      </c>
      <c r="E30" s="133" t="s">
        <v>31</v>
      </c>
      <c r="F30" s="199">
        <v>0</v>
      </c>
      <c r="G30" s="199">
        <v>5</v>
      </c>
      <c r="H30" s="199">
        <v>5</v>
      </c>
      <c r="I30" s="199">
        <v>0</v>
      </c>
      <c r="J30" s="199">
        <v>5</v>
      </c>
      <c r="K30" s="199">
        <v>1</v>
      </c>
      <c r="L30" s="199">
        <v>2</v>
      </c>
      <c r="M30" s="199">
        <v>5</v>
      </c>
      <c r="N30" s="199">
        <v>5</v>
      </c>
      <c r="O30" s="199">
        <v>5</v>
      </c>
      <c r="P30" s="43">
        <f t="shared" si="2"/>
        <v>33</v>
      </c>
      <c r="Q30" s="276">
        <f>+P30+P31+P32+Y30</f>
        <v>65</v>
      </c>
      <c r="R30" s="51">
        <v>13</v>
      </c>
      <c r="S30" s="52">
        <v>3</v>
      </c>
      <c r="T30" s="52">
        <v>2</v>
      </c>
      <c r="U30" s="52">
        <v>1</v>
      </c>
      <c r="V30" s="53">
        <v>11</v>
      </c>
      <c r="W30" s="242">
        <v>0</v>
      </c>
      <c r="X30" s="246">
        <v>0</v>
      </c>
      <c r="Y30">
        <f>SUM(W30:X30)</f>
        <v>0</v>
      </c>
      <c r="AB30">
        <v>2</v>
      </c>
    </row>
    <row r="31" spans="1:24" ht="12" customHeight="1">
      <c r="A31" s="45"/>
      <c r="B31" s="38">
        <v>9</v>
      </c>
      <c r="C31" s="48">
        <v>8</v>
      </c>
      <c r="D31" s="33" t="s">
        <v>90</v>
      </c>
      <c r="E31" s="134" t="s">
        <v>32</v>
      </c>
      <c r="F31" s="201">
        <v>0</v>
      </c>
      <c r="G31" s="89">
        <v>1</v>
      </c>
      <c r="H31" s="89">
        <v>5</v>
      </c>
      <c r="I31" s="89">
        <v>0</v>
      </c>
      <c r="J31" s="89">
        <v>0</v>
      </c>
      <c r="K31" s="89">
        <v>3</v>
      </c>
      <c r="L31" s="89">
        <v>5</v>
      </c>
      <c r="M31" s="89">
        <v>0</v>
      </c>
      <c r="N31" s="89">
        <v>5</v>
      </c>
      <c r="O31" s="123">
        <v>5</v>
      </c>
      <c r="P31" s="33">
        <f t="shared" si="2"/>
        <v>24</v>
      </c>
      <c r="Q31" s="277"/>
      <c r="R31" s="252" t="s">
        <v>45</v>
      </c>
      <c r="S31" s="253"/>
      <c r="T31" s="256">
        <f>+Q30/30</f>
        <v>2.1666666666666665</v>
      </c>
      <c r="U31" s="257"/>
      <c r="V31" s="258"/>
      <c r="W31" s="275"/>
      <c r="X31" s="268"/>
    </row>
    <row r="32" spans="1:24" ht="12" customHeight="1" thickBot="1">
      <c r="A32" s="45"/>
      <c r="B32" s="41"/>
      <c r="C32" s="49"/>
      <c r="D32" s="34" t="s">
        <v>91</v>
      </c>
      <c r="E32" s="135" t="s">
        <v>33</v>
      </c>
      <c r="F32" s="202">
        <v>0</v>
      </c>
      <c r="G32" s="191">
        <v>1</v>
      </c>
      <c r="H32" s="191">
        <v>5</v>
      </c>
      <c r="I32" s="191">
        <v>0</v>
      </c>
      <c r="J32" s="191">
        <v>0</v>
      </c>
      <c r="K32" s="191">
        <v>0</v>
      </c>
      <c r="L32" s="191">
        <v>2</v>
      </c>
      <c r="M32" s="191">
        <v>0</v>
      </c>
      <c r="N32" s="191">
        <v>0</v>
      </c>
      <c r="O32" s="193">
        <v>0</v>
      </c>
      <c r="P32" s="34">
        <f t="shared" si="2"/>
        <v>8</v>
      </c>
      <c r="Q32" s="278"/>
      <c r="R32" s="254"/>
      <c r="S32" s="255"/>
      <c r="T32" s="259"/>
      <c r="U32" s="260"/>
      <c r="V32" s="261"/>
      <c r="W32" s="243"/>
      <c r="X32" s="247"/>
    </row>
    <row r="33" spans="1:28" ht="12" customHeight="1">
      <c r="A33" s="45"/>
      <c r="B33" s="39"/>
      <c r="C33" s="53"/>
      <c r="D33" s="32" t="s">
        <v>102</v>
      </c>
      <c r="E33" s="133" t="s">
        <v>31</v>
      </c>
      <c r="F33" s="199">
        <v>1</v>
      </c>
      <c r="G33" s="199">
        <v>3</v>
      </c>
      <c r="H33" s="199">
        <v>5</v>
      </c>
      <c r="I33" s="199">
        <v>2</v>
      </c>
      <c r="J33" s="199">
        <v>5</v>
      </c>
      <c r="K33" s="199">
        <v>1</v>
      </c>
      <c r="L33" s="199">
        <v>3</v>
      </c>
      <c r="M33" s="199">
        <v>0</v>
      </c>
      <c r="N33" s="199">
        <v>2</v>
      </c>
      <c r="O33" s="199">
        <v>5</v>
      </c>
      <c r="P33" s="43">
        <f t="shared" si="2"/>
        <v>27</v>
      </c>
      <c r="Q33" s="276">
        <f>+P33+P34+P35+Y33</f>
        <v>65</v>
      </c>
      <c r="R33" s="51">
        <v>8</v>
      </c>
      <c r="S33" s="52">
        <v>7</v>
      </c>
      <c r="T33" s="52">
        <v>3</v>
      </c>
      <c r="U33" s="52">
        <v>4</v>
      </c>
      <c r="V33" s="53">
        <v>8</v>
      </c>
      <c r="W33" s="242">
        <v>0</v>
      </c>
      <c r="X33" s="246">
        <v>0</v>
      </c>
      <c r="Y33">
        <f>SUM(W33:X33)</f>
        <v>0</v>
      </c>
      <c r="AB33">
        <v>0</v>
      </c>
    </row>
    <row r="34" spans="1:24" ht="12" customHeight="1">
      <c r="A34" s="45"/>
      <c r="B34" s="38">
        <v>10</v>
      </c>
      <c r="C34" s="48">
        <v>7</v>
      </c>
      <c r="D34" s="33" t="s">
        <v>90</v>
      </c>
      <c r="E34" s="134" t="s">
        <v>32</v>
      </c>
      <c r="F34" s="201">
        <v>1</v>
      </c>
      <c r="G34" s="89">
        <v>5</v>
      </c>
      <c r="H34" s="89">
        <v>5</v>
      </c>
      <c r="I34" s="89">
        <v>0</v>
      </c>
      <c r="J34" s="89">
        <v>0</v>
      </c>
      <c r="K34" s="89">
        <v>1</v>
      </c>
      <c r="L34" s="89">
        <v>2</v>
      </c>
      <c r="M34" s="89">
        <v>0</v>
      </c>
      <c r="N34" s="89">
        <v>0</v>
      </c>
      <c r="O34" s="123">
        <v>5</v>
      </c>
      <c r="P34" s="33">
        <f t="shared" si="2"/>
        <v>19</v>
      </c>
      <c r="Q34" s="277"/>
      <c r="R34" s="252" t="s">
        <v>45</v>
      </c>
      <c r="S34" s="253"/>
      <c r="T34" s="256">
        <f>+Q33/30</f>
        <v>2.1666666666666665</v>
      </c>
      <c r="U34" s="257"/>
      <c r="V34" s="258"/>
      <c r="W34" s="275"/>
      <c r="X34" s="268"/>
    </row>
    <row r="35" spans="1:24" ht="12" customHeight="1" thickBot="1">
      <c r="A35" s="45"/>
      <c r="B35" s="41"/>
      <c r="C35" s="49"/>
      <c r="D35" s="34" t="s">
        <v>86</v>
      </c>
      <c r="E35" s="135" t="s">
        <v>33</v>
      </c>
      <c r="F35" s="202">
        <v>1</v>
      </c>
      <c r="G35" s="191">
        <v>1</v>
      </c>
      <c r="H35" s="191">
        <v>5</v>
      </c>
      <c r="I35" s="191">
        <v>0</v>
      </c>
      <c r="J35" s="191">
        <v>0</v>
      </c>
      <c r="K35" s="191">
        <v>0</v>
      </c>
      <c r="L35" s="191">
        <v>3</v>
      </c>
      <c r="M35" s="191">
        <v>1</v>
      </c>
      <c r="N35" s="191">
        <v>5</v>
      </c>
      <c r="O35" s="193">
        <v>3</v>
      </c>
      <c r="P35" s="34">
        <f t="shared" si="2"/>
        <v>19</v>
      </c>
      <c r="Q35" s="278"/>
      <c r="R35" s="254"/>
      <c r="S35" s="255"/>
      <c r="T35" s="259"/>
      <c r="U35" s="260"/>
      <c r="V35" s="261"/>
      <c r="W35" s="243"/>
      <c r="X35" s="247"/>
    </row>
    <row r="36" spans="1:28" ht="12" customHeight="1">
      <c r="A36" s="45"/>
      <c r="B36" s="39"/>
      <c r="C36" s="53"/>
      <c r="D36" s="32" t="s">
        <v>106</v>
      </c>
      <c r="E36" s="133" t="s">
        <v>31</v>
      </c>
      <c r="F36" s="199">
        <v>1</v>
      </c>
      <c r="G36" s="199">
        <v>5</v>
      </c>
      <c r="H36" s="199">
        <v>5</v>
      </c>
      <c r="I36" s="199">
        <v>1</v>
      </c>
      <c r="J36" s="199">
        <v>1</v>
      </c>
      <c r="K36" s="199">
        <v>2</v>
      </c>
      <c r="L36" s="199">
        <v>3</v>
      </c>
      <c r="M36" s="199">
        <v>0</v>
      </c>
      <c r="N36" s="199">
        <v>5</v>
      </c>
      <c r="O36" s="199">
        <v>3</v>
      </c>
      <c r="P36" s="43">
        <f aca="true" t="shared" si="3" ref="P36:P66">SUM(F36:O36)</f>
        <v>26</v>
      </c>
      <c r="Q36" s="276">
        <f>+P36+P37+P38+Y36</f>
        <v>78</v>
      </c>
      <c r="R36" s="51">
        <v>7</v>
      </c>
      <c r="S36" s="52">
        <v>6</v>
      </c>
      <c r="T36" s="52">
        <v>1</v>
      </c>
      <c r="U36" s="52">
        <v>6</v>
      </c>
      <c r="V36" s="53">
        <v>10</v>
      </c>
      <c r="W36" s="242">
        <v>2</v>
      </c>
      <c r="X36" s="246">
        <v>0</v>
      </c>
      <c r="Y36">
        <f>SUM(W36:X36)</f>
        <v>2</v>
      </c>
      <c r="AB36">
        <v>0</v>
      </c>
    </row>
    <row r="37" spans="1:24" ht="12" customHeight="1">
      <c r="A37" s="45"/>
      <c r="B37" s="38">
        <v>11</v>
      </c>
      <c r="C37" s="48">
        <v>11</v>
      </c>
      <c r="D37" s="33" t="s">
        <v>107</v>
      </c>
      <c r="E37" s="134" t="s">
        <v>32</v>
      </c>
      <c r="F37" s="201">
        <v>1</v>
      </c>
      <c r="G37" s="89">
        <v>5</v>
      </c>
      <c r="H37" s="89">
        <v>5</v>
      </c>
      <c r="I37" s="89">
        <v>3</v>
      </c>
      <c r="J37" s="89">
        <v>0</v>
      </c>
      <c r="K37" s="89">
        <v>1</v>
      </c>
      <c r="L37" s="89">
        <v>5</v>
      </c>
      <c r="M37" s="89">
        <v>0</v>
      </c>
      <c r="N37" s="89">
        <v>3</v>
      </c>
      <c r="O37" s="123">
        <v>5</v>
      </c>
      <c r="P37" s="33">
        <f t="shared" si="3"/>
        <v>28</v>
      </c>
      <c r="Q37" s="277"/>
      <c r="R37" s="252" t="s">
        <v>45</v>
      </c>
      <c r="S37" s="253"/>
      <c r="T37" s="256">
        <f>+Q36/30</f>
        <v>2.6</v>
      </c>
      <c r="U37" s="257"/>
      <c r="V37" s="258"/>
      <c r="W37" s="275"/>
      <c r="X37" s="268"/>
    </row>
    <row r="38" spans="1:24" ht="12" customHeight="1" thickBot="1">
      <c r="A38" s="45"/>
      <c r="B38" s="41"/>
      <c r="C38" s="49"/>
      <c r="D38" s="34" t="s">
        <v>99</v>
      </c>
      <c r="E38" s="135" t="s">
        <v>33</v>
      </c>
      <c r="F38" s="202">
        <v>3</v>
      </c>
      <c r="G38" s="191">
        <v>3</v>
      </c>
      <c r="H38" s="191">
        <v>5</v>
      </c>
      <c r="I38" s="191">
        <v>0</v>
      </c>
      <c r="J38" s="191">
        <v>0</v>
      </c>
      <c r="K38" s="191">
        <v>1</v>
      </c>
      <c r="L38" s="191">
        <v>5</v>
      </c>
      <c r="M38" s="191">
        <v>0</v>
      </c>
      <c r="N38" s="191">
        <v>0</v>
      </c>
      <c r="O38" s="193">
        <v>5</v>
      </c>
      <c r="P38" s="34">
        <f t="shared" si="3"/>
        <v>22</v>
      </c>
      <c r="Q38" s="278"/>
      <c r="R38" s="254"/>
      <c r="S38" s="255"/>
      <c r="T38" s="259"/>
      <c r="U38" s="260"/>
      <c r="V38" s="261"/>
      <c r="W38" s="243"/>
      <c r="X38" s="247"/>
    </row>
    <row r="39" spans="1:28" ht="12" customHeight="1">
      <c r="A39" s="45"/>
      <c r="B39" s="39"/>
      <c r="C39" s="53"/>
      <c r="D39" s="32" t="s">
        <v>103</v>
      </c>
      <c r="E39" s="133" t="s">
        <v>31</v>
      </c>
      <c r="F39" s="199">
        <v>5</v>
      </c>
      <c r="G39" s="199">
        <v>5</v>
      </c>
      <c r="H39" s="199">
        <v>5</v>
      </c>
      <c r="I39" s="199">
        <v>0</v>
      </c>
      <c r="J39" s="199">
        <v>1</v>
      </c>
      <c r="K39" s="199">
        <v>5</v>
      </c>
      <c r="L39" s="199">
        <v>1</v>
      </c>
      <c r="M39" s="199">
        <v>1</v>
      </c>
      <c r="N39" s="199">
        <v>1</v>
      </c>
      <c r="O39" s="199">
        <v>5</v>
      </c>
      <c r="P39" s="43">
        <f t="shared" si="3"/>
        <v>29</v>
      </c>
      <c r="Q39" s="276">
        <f>+P39+P40+P41+Y39</f>
        <v>73</v>
      </c>
      <c r="R39" s="51">
        <v>5</v>
      </c>
      <c r="S39" s="52">
        <v>11</v>
      </c>
      <c r="T39" s="52">
        <v>2</v>
      </c>
      <c r="U39" s="52">
        <v>1</v>
      </c>
      <c r="V39" s="53">
        <v>11</v>
      </c>
      <c r="W39" s="242">
        <v>0</v>
      </c>
      <c r="X39" s="246">
        <v>0</v>
      </c>
      <c r="Y39">
        <f>SUM(W39:X39)</f>
        <v>0</v>
      </c>
      <c r="AB39">
        <v>0</v>
      </c>
    </row>
    <row r="40" spans="1:24" ht="12" customHeight="1">
      <c r="A40" s="45"/>
      <c r="B40" s="38">
        <v>12</v>
      </c>
      <c r="C40" s="48">
        <v>16</v>
      </c>
      <c r="D40" s="33"/>
      <c r="E40" s="134" t="s">
        <v>32</v>
      </c>
      <c r="F40" s="201">
        <v>1</v>
      </c>
      <c r="G40" s="89">
        <v>1</v>
      </c>
      <c r="H40" s="89">
        <v>5</v>
      </c>
      <c r="I40" s="89">
        <v>0</v>
      </c>
      <c r="J40" s="89">
        <v>1</v>
      </c>
      <c r="K40" s="89">
        <v>2</v>
      </c>
      <c r="L40" s="89">
        <v>2</v>
      </c>
      <c r="M40" s="89">
        <v>0</v>
      </c>
      <c r="N40" s="89">
        <v>3</v>
      </c>
      <c r="O40" s="123">
        <v>5</v>
      </c>
      <c r="P40" s="33">
        <f t="shared" si="3"/>
        <v>20</v>
      </c>
      <c r="Q40" s="277"/>
      <c r="R40" s="252" t="s">
        <v>45</v>
      </c>
      <c r="S40" s="253"/>
      <c r="T40" s="256">
        <f>+Q39/30</f>
        <v>2.433333333333333</v>
      </c>
      <c r="U40" s="257"/>
      <c r="V40" s="258"/>
      <c r="W40" s="275"/>
      <c r="X40" s="268"/>
    </row>
    <row r="41" spans="1:24" ht="12" customHeight="1" thickBot="1">
      <c r="A41" s="45"/>
      <c r="B41" s="41"/>
      <c r="C41" s="49"/>
      <c r="D41" s="34" t="s">
        <v>105</v>
      </c>
      <c r="E41" s="135" t="s">
        <v>33</v>
      </c>
      <c r="F41" s="202">
        <v>1</v>
      </c>
      <c r="G41" s="191">
        <v>1</v>
      </c>
      <c r="H41" s="191">
        <v>5</v>
      </c>
      <c r="I41" s="191">
        <v>0</v>
      </c>
      <c r="J41" s="191">
        <v>0</v>
      </c>
      <c r="K41" s="191">
        <v>1</v>
      </c>
      <c r="L41" s="191">
        <v>5</v>
      </c>
      <c r="M41" s="191">
        <v>1</v>
      </c>
      <c r="N41" s="191">
        <v>5</v>
      </c>
      <c r="O41" s="193">
        <v>5</v>
      </c>
      <c r="P41" s="34">
        <f>SUM(F41:O41)</f>
        <v>24</v>
      </c>
      <c r="Q41" s="278"/>
      <c r="R41" s="254"/>
      <c r="S41" s="255"/>
      <c r="T41" s="259"/>
      <c r="U41" s="260"/>
      <c r="V41" s="261"/>
      <c r="W41" s="243"/>
      <c r="X41" s="247"/>
    </row>
    <row r="42" spans="1:25" ht="12" customHeight="1">
      <c r="A42" s="45"/>
      <c r="B42" s="39"/>
      <c r="C42" s="53"/>
      <c r="D42" s="32"/>
      <c r="E42" s="133" t="s">
        <v>31</v>
      </c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43">
        <f t="shared" si="3"/>
        <v>0</v>
      </c>
      <c r="Q42" s="276">
        <f>+P42+P43+P44+Y42</f>
        <v>0</v>
      </c>
      <c r="R42" s="51"/>
      <c r="S42" s="52"/>
      <c r="T42" s="52"/>
      <c r="U42" s="52"/>
      <c r="V42" s="53"/>
      <c r="W42" s="242"/>
      <c r="X42" s="246"/>
      <c r="Y42">
        <f>SUM(W42:X42)</f>
        <v>0</v>
      </c>
    </row>
    <row r="43" spans="1:24" ht="12" customHeight="1">
      <c r="A43" s="45"/>
      <c r="B43" s="38"/>
      <c r="C43" s="48"/>
      <c r="D43" s="33"/>
      <c r="E43" s="134" t="s">
        <v>32</v>
      </c>
      <c r="F43" s="201"/>
      <c r="G43" s="89"/>
      <c r="H43" s="89"/>
      <c r="I43" s="89"/>
      <c r="J43" s="89"/>
      <c r="K43" s="89"/>
      <c r="L43" s="89"/>
      <c r="M43" s="89"/>
      <c r="N43" s="89"/>
      <c r="O43" s="123"/>
      <c r="P43" s="33">
        <f t="shared" si="3"/>
        <v>0</v>
      </c>
      <c r="Q43" s="277"/>
      <c r="R43" s="252" t="s">
        <v>45</v>
      </c>
      <c r="S43" s="253"/>
      <c r="T43" s="256">
        <f>+Q42/30</f>
        <v>0</v>
      </c>
      <c r="U43" s="257"/>
      <c r="V43" s="258"/>
      <c r="W43" s="275"/>
      <c r="X43" s="268"/>
    </row>
    <row r="44" spans="1:24" ht="12" customHeight="1" thickBot="1">
      <c r="A44" s="45"/>
      <c r="B44" s="41"/>
      <c r="C44" s="49"/>
      <c r="D44" s="34"/>
      <c r="E44" s="135" t="s">
        <v>33</v>
      </c>
      <c r="F44" s="202"/>
      <c r="G44" s="191"/>
      <c r="H44" s="191"/>
      <c r="I44" s="191"/>
      <c r="J44" s="191"/>
      <c r="K44" s="191"/>
      <c r="L44" s="191"/>
      <c r="M44" s="191"/>
      <c r="N44" s="191"/>
      <c r="O44" s="193"/>
      <c r="P44" s="34">
        <f t="shared" si="3"/>
        <v>0</v>
      </c>
      <c r="Q44" s="278"/>
      <c r="R44" s="254"/>
      <c r="S44" s="255"/>
      <c r="T44" s="259"/>
      <c r="U44" s="260"/>
      <c r="V44" s="261"/>
      <c r="W44" s="243"/>
      <c r="X44" s="247"/>
    </row>
    <row r="45" spans="1:25" ht="12" customHeight="1">
      <c r="A45" s="45"/>
      <c r="B45" s="39"/>
      <c r="C45" s="53"/>
      <c r="D45" s="32"/>
      <c r="E45" s="133" t="s">
        <v>31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43">
        <f t="shared" si="3"/>
        <v>0</v>
      </c>
      <c r="Q45" s="276">
        <f>+P45+P46+P47+Y45</f>
        <v>0</v>
      </c>
      <c r="R45" s="51"/>
      <c r="S45" s="52"/>
      <c r="T45" s="52"/>
      <c r="U45" s="52"/>
      <c r="V45" s="53"/>
      <c r="W45" s="242"/>
      <c r="X45" s="246"/>
      <c r="Y45">
        <f>SUM(W45:X45)</f>
        <v>0</v>
      </c>
    </row>
    <row r="46" spans="1:24" ht="12" customHeight="1">
      <c r="A46" s="45"/>
      <c r="B46" s="38"/>
      <c r="C46" s="48"/>
      <c r="D46" s="33"/>
      <c r="E46" s="134" t="s">
        <v>32</v>
      </c>
      <c r="F46" s="201"/>
      <c r="G46" s="89"/>
      <c r="H46" s="89"/>
      <c r="I46" s="89"/>
      <c r="J46" s="89"/>
      <c r="K46" s="89"/>
      <c r="L46" s="89"/>
      <c r="M46" s="89"/>
      <c r="N46" s="89"/>
      <c r="O46" s="123"/>
      <c r="P46" s="33">
        <f t="shared" si="3"/>
        <v>0</v>
      </c>
      <c r="Q46" s="277"/>
      <c r="R46" s="252" t="s">
        <v>45</v>
      </c>
      <c r="S46" s="253"/>
      <c r="T46" s="256">
        <f>+Q45/30</f>
        <v>0</v>
      </c>
      <c r="U46" s="257"/>
      <c r="V46" s="258"/>
      <c r="W46" s="275"/>
      <c r="X46" s="268"/>
    </row>
    <row r="47" spans="1:24" ht="12" customHeight="1" thickBot="1">
      <c r="A47" s="45"/>
      <c r="B47" s="42"/>
      <c r="C47" s="49"/>
      <c r="D47" s="34"/>
      <c r="E47" s="135" t="s">
        <v>33</v>
      </c>
      <c r="F47" s="202"/>
      <c r="G47" s="191"/>
      <c r="H47" s="191"/>
      <c r="I47" s="191"/>
      <c r="J47" s="191"/>
      <c r="K47" s="191"/>
      <c r="L47" s="191"/>
      <c r="M47" s="191"/>
      <c r="N47" s="191"/>
      <c r="O47" s="193"/>
      <c r="P47" s="34">
        <f t="shared" si="3"/>
        <v>0</v>
      </c>
      <c r="Q47" s="278"/>
      <c r="R47" s="254"/>
      <c r="S47" s="255"/>
      <c r="T47" s="259"/>
      <c r="U47" s="260"/>
      <c r="V47" s="261"/>
      <c r="W47" s="243"/>
      <c r="X47" s="247"/>
    </row>
    <row r="48" spans="1:25" ht="12" customHeight="1">
      <c r="A48" s="11"/>
      <c r="B48" s="39"/>
      <c r="C48" s="53"/>
      <c r="D48" s="32"/>
      <c r="E48" s="133" t="s">
        <v>31</v>
      </c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43">
        <f t="shared" si="3"/>
        <v>0</v>
      </c>
      <c r="Q48" s="276">
        <f>+P48+P49+P50+Y48</f>
        <v>0</v>
      </c>
      <c r="R48" s="51"/>
      <c r="S48" s="52"/>
      <c r="T48" s="52"/>
      <c r="U48" s="52"/>
      <c r="V48" s="53"/>
      <c r="W48" s="242"/>
      <c r="X48" s="246"/>
      <c r="Y48">
        <f>SUM(W48:X48)</f>
        <v>0</v>
      </c>
    </row>
    <row r="49" spans="1:24" ht="12" customHeight="1">
      <c r="A49" s="11"/>
      <c r="B49" s="38"/>
      <c r="C49" s="48"/>
      <c r="D49" s="33"/>
      <c r="E49" s="134" t="s">
        <v>32</v>
      </c>
      <c r="F49" s="201"/>
      <c r="G49" s="89"/>
      <c r="H49" s="89"/>
      <c r="I49" s="89"/>
      <c r="J49" s="89"/>
      <c r="K49" s="89"/>
      <c r="L49" s="89"/>
      <c r="M49" s="89"/>
      <c r="N49" s="89"/>
      <c r="O49" s="123"/>
      <c r="P49" s="33">
        <f t="shared" si="3"/>
        <v>0</v>
      </c>
      <c r="Q49" s="277"/>
      <c r="R49" s="252" t="s">
        <v>45</v>
      </c>
      <c r="S49" s="253"/>
      <c r="T49" s="256">
        <f>+Q48/30</f>
        <v>0</v>
      </c>
      <c r="U49" s="257"/>
      <c r="V49" s="258"/>
      <c r="W49" s="275"/>
      <c r="X49" s="268"/>
    </row>
    <row r="50" spans="1:24" ht="12" customHeight="1" thickBot="1">
      <c r="A50" s="11"/>
      <c r="B50" s="41"/>
      <c r="C50" s="49"/>
      <c r="D50" s="34"/>
      <c r="E50" s="135" t="s">
        <v>33</v>
      </c>
      <c r="F50" s="202"/>
      <c r="G50" s="191"/>
      <c r="H50" s="191"/>
      <c r="I50" s="191"/>
      <c r="J50" s="191"/>
      <c r="K50" s="191"/>
      <c r="L50" s="191"/>
      <c r="M50" s="191"/>
      <c r="N50" s="191"/>
      <c r="O50" s="193"/>
      <c r="P50" s="34">
        <f t="shared" si="3"/>
        <v>0</v>
      </c>
      <c r="Q50" s="278"/>
      <c r="R50" s="254"/>
      <c r="S50" s="255"/>
      <c r="T50" s="259"/>
      <c r="U50" s="260"/>
      <c r="V50" s="261"/>
      <c r="W50" s="243"/>
      <c r="X50" s="247"/>
    </row>
    <row r="51" spans="1:25" ht="12" customHeight="1">
      <c r="A51" s="11"/>
      <c r="B51" s="39"/>
      <c r="C51" s="53"/>
      <c r="D51" s="32"/>
      <c r="E51" s="133" t="s">
        <v>31</v>
      </c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43">
        <f t="shared" si="3"/>
        <v>0</v>
      </c>
      <c r="Q51" s="276">
        <f>+P51+P52+P53+Y51</f>
        <v>0</v>
      </c>
      <c r="R51" s="51"/>
      <c r="S51" s="52"/>
      <c r="T51" s="52"/>
      <c r="U51" s="52"/>
      <c r="V51" s="53"/>
      <c r="W51" s="242"/>
      <c r="X51" s="246"/>
      <c r="Y51">
        <f>SUM(W51:X51)</f>
        <v>0</v>
      </c>
    </row>
    <row r="52" spans="1:24" ht="12" customHeight="1">
      <c r="A52" s="11"/>
      <c r="B52" s="38"/>
      <c r="C52" s="48"/>
      <c r="D52" s="33"/>
      <c r="E52" s="134" t="s">
        <v>32</v>
      </c>
      <c r="F52" s="201"/>
      <c r="G52" s="89"/>
      <c r="H52" s="89"/>
      <c r="I52" s="89"/>
      <c r="J52" s="89"/>
      <c r="K52" s="89"/>
      <c r="L52" s="89"/>
      <c r="M52" s="89"/>
      <c r="N52" s="89"/>
      <c r="O52" s="123"/>
      <c r="P52" s="33">
        <f t="shared" si="3"/>
        <v>0</v>
      </c>
      <c r="Q52" s="277"/>
      <c r="R52" s="252" t="s">
        <v>45</v>
      </c>
      <c r="S52" s="253"/>
      <c r="T52" s="256">
        <f>+Q51/30</f>
        <v>0</v>
      </c>
      <c r="U52" s="257"/>
      <c r="V52" s="258"/>
      <c r="W52" s="275"/>
      <c r="X52" s="268"/>
    </row>
    <row r="53" spans="1:24" ht="12" customHeight="1" thickBot="1">
      <c r="A53" s="11"/>
      <c r="B53" s="41"/>
      <c r="C53" s="49"/>
      <c r="D53" s="34"/>
      <c r="E53" s="135" t="s">
        <v>33</v>
      </c>
      <c r="F53" s="202"/>
      <c r="G53" s="191"/>
      <c r="H53" s="191"/>
      <c r="I53" s="191"/>
      <c r="J53" s="191"/>
      <c r="K53" s="191"/>
      <c r="L53" s="191"/>
      <c r="M53" s="191"/>
      <c r="N53" s="191"/>
      <c r="O53" s="193"/>
      <c r="P53" s="34">
        <f t="shared" si="3"/>
        <v>0</v>
      </c>
      <c r="Q53" s="278"/>
      <c r="R53" s="254"/>
      <c r="S53" s="255"/>
      <c r="T53" s="259"/>
      <c r="U53" s="260"/>
      <c r="V53" s="261"/>
      <c r="W53" s="243"/>
      <c r="X53" s="247"/>
    </row>
    <row r="54" spans="1:25" ht="12" customHeight="1">
      <c r="A54" s="11"/>
      <c r="B54" s="39"/>
      <c r="C54" s="53"/>
      <c r="D54" s="32"/>
      <c r="E54" s="133" t="s">
        <v>31</v>
      </c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43">
        <f t="shared" si="3"/>
        <v>0</v>
      </c>
      <c r="Q54" s="276">
        <f>+P54+P55+P56+Y54</f>
        <v>0</v>
      </c>
      <c r="R54" s="51"/>
      <c r="S54" s="52"/>
      <c r="T54" s="52"/>
      <c r="U54" s="52"/>
      <c r="V54" s="53"/>
      <c r="W54" s="242"/>
      <c r="X54" s="246"/>
      <c r="Y54">
        <f>SUM(W54:X54)</f>
        <v>0</v>
      </c>
    </row>
    <row r="55" spans="1:24" ht="12" customHeight="1">
      <c r="A55" s="11"/>
      <c r="B55" s="38"/>
      <c r="C55" s="48"/>
      <c r="D55" s="33"/>
      <c r="E55" s="134" t="s">
        <v>32</v>
      </c>
      <c r="F55" s="201"/>
      <c r="G55" s="89"/>
      <c r="H55" s="89"/>
      <c r="I55" s="89"/>
      <c r="J55" s="89"/>
      <c r="K55" s="89"/>
      <c r="L55" s="89"/>
      <c r="M55" s="89"/>
      <c r="N55" s="89"/>
      <c r="O55" s="123"/>
      <c r="P55" s="33">
        <f t="shared" si="3"/>
        <v>0</v>
      </c>
      <c r="Q55" s="277"/>
      <c r="R55" s="252" t="s">
        <v>45</v>
      </c>
      <c r="S55" s="253"/>
      <c r="T55" s="256">
        <f>+Q54/30</f>
        <v>0</v>
      </c>
      <c r="U55" s="257"/>
      <c r="V55" s="258"/>
      <c r="W55" s="275"/>
      <c r="X55" s="268"/>
    </row>
    <row r="56" spans="1:24" ht="12" customHeight="1" thickBot="1">
      <c r="A56" s="11"/>
      <c r="B56" s="41"/>
      <c r="C56" s="49"/>
      <c r="D56" s="34"/>
      <c r="E56" s="135" t="s">
        <v>33</v>
      </c>
      <c r="F56" s="202"/>
      <c r="G56" s="191"/>
      <c r="H56" s="191"/>
      <c r="I56" s="191"/>
      <c r="J56" s="191"/>
      <c r="K56" s="191"/>
      <c r="L56" s="191"/>
      <c r="M56" s="191"/>
      <c r="N56" s="191"/>
      <c r="O56" s="193"/>
      <c r="P56" s="34">
        <f t="shared" si="3"/>
        <v>0</v>
      </c>
      <c r="Q56" s="278"/>
      <c r="R56" s="254"/>
      <c r="S56" s="255"/>
      <c r="T56" s="259"/>
      <c r="U56" s="260"/>
      <c r="V56" s="261"/>
      <c r="W56" s="243"/>
      <c r="X56" s="247"/>
    </row>
    <row r="57" spans="1:25" ht="12" customHeight="1">
      <c r="A57" s="11"/>
      <c r="B57" s="39"/>
      <c r="C57" s="53"/>
      <c r="D57" s="32"/>
      <c r="E57" s="133" t="s">
        <v>31</v>
      </c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43">
        <f t="shared" si="3"/>
        <v>0</v>
      </c>
      <c r="Q57" s="276">
        <f>+P57+P58+P59+Y57</f>
        <v>0</v>
      </c>
      <c r="R57" s="51"/>
      <c r="S57" s="52"/>
      <c r="T57" s="52"/>
      <c r="U57" s="52"/>
      <c r="V57" s="53"/>
      <c r="W57" s="242"/>
      <c r="X57" s="246"/>
      <c r="Y57">
        <f>SUM(W57:X57)</f>
        <v>0</v>
      </c>
    </row>
    <row r="58" spans="1:24" ht="12" customHeight="1">
      <c r="A58" s="11"/>
      <c r="B58" s="38"/>
      <c r="C58" s="48"/>
      <c r="D58" s="33"/>
      <c r="E58" s="134" t="s">
        <v>32</v>
      </c>
      <c r="F58" s="201"/>
      <c r="G58" s="89"/>
      <c r="H58" s="89"/>
      <c r="I58" s="89"/>
      <c r="J58" s="89"/>
      <c r="K58" s="89"/>
      <c r="L58" s="89"/>
      <c r="M58" s="89"/>
      <c r="N58" s="89"/>
      <c r="O58" s="123"/>
      <c r="P58" s="33">
        <f t="shared" si="3"/>
        <v>0</v>
      </c>
      <c r="Q58" s="277"/>
      <c r="R58" s="252" t="s">
        <v>45</v>
      </c>
      <c r="S58" s="253"/>
      <c r="T58" s="256">
        <f>+Q57/30</f>
        <v>0</v>
      </c>
      <c r="U58" s="257"/>
      <c r="V58" s="258"/>
      <c r="W58" s="275"/>
      <c r="X58" s="268"/>
    </row>
    <row r="59" spans="1:24" ht="12" customHeight="1" thickBot="1">
      <c r="A59" s="11"/>
      <c r="B59" s="41"/>
      <c r="C59" s="49"/>
      <c r="D59" s="34"/>
      <c r="E59" s="135" t="s">
        <v>33</v>
      </c>
      <c r="F59" s="202"/>
      <c r="G59" s="191"/>
      <c r="H59" s="191"/>
      <c r="I59" s="191"/>
      <c r="J59" s="191"/>
      <c r="K59" s="191"/>
      <c r="L59" s="191"/>
      <c r="M59" s="191"/>
      <c r="N59" s="191"/>
      <c r="O59" s="193"/>
      <c r="P59" s="34">
        <f t="shared" si="3"/>
        <v>0</v>
      </c>
      <c r="Q59" s="278"/>
      <c r="R59" s="254"/>
      <c r="S59" s="255"/>
      <c r="T59" s="259"/>
      <c r="U59" s="260"/>
      <c r="V59" s="261"/>
      <c r="W59" s="243"/>
      <c r="X59" s="247"/>
    </row>
    <row r="60" spans="1:25" ht="12" customHeight="1">
      <c r="A60" s="11"/>
      <c r="B60" s="39"/>
      <c r="C60" s="53"/>
      <c r="D60" s="32"/>
      <c r="E60" s="133" t="s">
        <v>31</v>
      </c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43">
        <f t="shared" si="3"/>
        <v>0</v>
      </c>
      <c r="Q60" s="276">
        <f>+P60+P61+P62+Y60</f>
        <v>0</v>
      </c>
      <c r="R60" s="51"/>
      <c r="S60" s="52"/>
      <c r="T60" s="52"/>
      <c r="U60" s="52"/>
      <c r="V60" s="53"/>
      <c r="W60" s="242"/>
      <c r="X60" s="246"/>
      <c r="Y60">
        <f>SUM(W60:X60)</f>
        <v>0</v>
      </c>
    </row>
    <row r="61" spans="1:24" ht="12" customHeight="1">
      <c r="A61" s="11"/>
      <c r="B61" s="38"/>
      <c r="C61" s="48"/>
      <c r="D61" s="33"/>
      <c r="E61" s="134" t="s">
        <v>32</v>
      </c>
      <c r="F61" s="201"/>
      <c r="G61" s="89"/>
      <c r="H61" s="89"/>
      <c r="I61" s="89"/>
      <c r="J61" s="89"/>
      <c r="K61" s="89"/>
      <c r="L61" s="89"/>
      <c r="M61" s="89"/>
      <c r="N61" s="89"/>
      <c r="O61" s="123"/>
      <c r="P61" s="33">
        <f t="shared" si="3"/>
        <v>0</v>
      </c>
      <c r="Q61" s="277"/>
      <c r="R61" s="252" t="s">
        <v>45</v>
      </c>
      <c r="S61" s="253"/>
      <c r="T61" s="256">
        <f>+Q60/30</f>
        <v>0</v>
      </c>
      <c r="U61" s="257"/>
      <c r="V61" s="258"/>
      <c r="W61" s="275"/>
      <c r="X61" s="268"/>
    </row>
    <row r="62" spans="1:24" ht="12" customHeight="1" thickBot="1">
      <c r="A62" s="11"/>
      <c r="B62" s="41"/>
      <c r="C62" s="49"/>
      <c r="D62" s="34"/>
      <c r="E62" s="135" t="s">
        <v>33</v>
      </c>
      <c r="F62" s="202"/>
      <c r="G62" s="191"/>
      <c r="H62" s="191"/>
      <c r="I62" s="191"/>
      <c r="J62" s="191"/>
      <c r="K62" s="191"/>
      <c r="L62" s="191"/>
      <c r="M62" s="191"/>
      <c r="N62" s="191"/>
      <c r="O62" s="193"/>
      <c r="P62" s="34">
        <f t="shared" si="3"/>
        <v>0</v>
      </c>
      <c r="Q62" s="278"/>
      <c r="R62" s="254"/>
      <c r="S62" s="255"/>
      <c r="T62" s="259"/>
      <c r="U62" s="260"/>
      <c r="V62" s="261"/>
      <c r="W62" s="243"/>
      <c r="X62" s="247"/>
    </row>
    <row r="63" spans="1:25" ht="12" customHeight="1">
      <c r="A63" s="11"/>
      <c r="B63" s="39"/>
      <c r="C63" s="53"/>
      <c r="D63" s="32"/>
      <c r="E63" s="133" t="s">
        <v>31</v>
      </c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43">
        <f t="shared" si="3"/>
        <v>0</v>
      </c>
      <c r="Q63" s="276">
        <f>+P63+P64+P65+Y63</f>
        <v>0</v>
      </c>
      <c r="R63" s="51"/>
      <c r="S63" s="52"/>
      <c r="T63" s="52"/>
      <c r="U63" s="52"/>
      <c r="V63" s="53"/>
      <c r="W63" s="242"/>
      <c r="X63" s="246"/>
      <c r="Y63">
        <f>SUM(W63:X63)</f>
        <v>0</v>
      </c>
    </row>
    <row r="64" spans="1:24" ht="12" customHeight="1">
      <c r="A64" s="11"/>
      <c r="B64" s="38"/>
      <c r="C64" s="48"/>
      <c r="D64" s="33"/>
      <c r="E64" s="134" t="s">
        <v>32</v>
      </c>
      <c r="F64" s="201"/>
      <c r="G64" s="89"/>
      <c r="H64" s="89"/>
      <c r="I64" s="89"/>
      <c r="J64" s="89"/>
      <c r="K64" s="89"/>
      <c r="L64" s="89"/>
      <c r="M64" s="89"/>
      <c r="N64" s="89"/>
      <c r="O64" s="123"/>
      <c r="P64" s="33">
        <f t="shared" si="3"/>
        <v>0</v>
      </c>
      <c r="Q64" s="277"/>
      <c r="R64" s="252" t="s">
        <v>45</v>
      </c>
      <c r="S64" s="253"/>
      <c r="T64" s="256">
        <f>+Q63/30</f>
        <v>0</v>
      </c>
      <c r="U64" s="257"/>
      <c r="V64" s="258"/>
      <c r="W64" s="275"/>
      <c r="X64" s="268"/>
    </row>
    <row r="65" spans="1:24" ht="12" customHeight="1" thickBot="1">
      <c r="A65" s="11"/>
      <c r="B65" s="41"/>
      <c r="C65" s="49"/>
      <c r="D65" s="34"/>
      <c r="E65" s="135" t="s">
        <v>33</v>
      </c>
      <c r="F65" s="202"/>
      <c r="G65" s="191"/>
      <c r="H65" s="191"/>
      <c r="I65" s="191"/>
      <c r="J65" s="191"/>
      <c r="K65" s="191"/>
      <c r="L65" s="191"/>
      <c r="M65" s="191"/>
      <c r="N65" s="191"/>
      <c r="O65" s="193"/>
      <c r="P65" s="34">
        <f t="shared" si="3"/>
        <v>0</v>
      </c>
      <c r="Q65" s="278"/>
      <c r="R65" s="254"/>
      <c r="S65" s="255"/>
      <c r="T65" s="259"/>
      <c r="U65" s="260"/>
      <c r="V65" s="261"/>
      <c r="W65" s="243"/>
      <c r="X65" s="247"/>
    </row>
    <row r="66" spans="1:25" ht="12" customHeight="1">
      <c r="A66" s="11"/>
      <c r="B66" s="39"/>
      <c r="C66" s="53"/>
      <c r="D66" s="32"/>
      <c r="E66" s="133" t="s">
        <v>31</v>
      </c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43">
        <f t="shared" si="3"/>
        <v>0</v>
      </c>
      <c r="Q66" s="276">
        <f>+P66+P67+P68+Y66</f>
        <v>0</v>
      </c>
      <c r="R66" s="51"/>
      <c r="S66" s="52"/>
      <c r="T66" s="52"/>
      <c r="U66" s="52"/>
      <c r="V66" s="53"/>
      <c r="W66" s="242"/>
      <c r="X66" s="246"/>
      <c r="Y66">
        <f>SUM(W66:X66)</f>
        <v>0</v>
      </c>
    </row>
    <row r="67" spans="1:24" ht="12" customHeight="1">
      <c r="A67" s="11"/>
      <c r="B67" s="38"/>
      <c r="C67" s="48"/>
      <c r="D67" s="33"/>
      <c r="E67" s="134" t="s">
        <v>32</v>
      </c>
      <c r="F67" s="201"/>
      <c r="G67" s="89"/>
      <c r="H67" s="89"/>
      <c r="I67" s="89"/>
      <c r="J67" s="89"/>
      <c r="K67" s="89"/>
      <c r="L67" s="89"/>
      <c r="M67" s="89"/>
      <c r="N67" s="89"/>
      <c r="O67" s="123"/>
      <c r="P67" s="33">
        <f aca="true" t="shared" si="4" ref="P67:P98">SUM(F67:O67)</f>
        <v>0</v>
      </c>
      <c r="Q67" s="277"/>
      <c r="R67" s="252" t="s">
        <v>45</v>
      </c>
      <c r="S67" s="253"/>
      <c r="T67" s="256">
        <f>+Q66/30</f>
        <v>0</v>
      </c>
      <c r="U67" s="257"/>
      <c r="V67" s="258"/>
      <c r="W67" s="275"/>
      <c r="X67" s="268"/>
    </row>
    <row r="68" spans="1:24" ht="12" customHeight="1" thickBot="1">
      <c r="A68" s="11"/>
      <c r="B68" s="41"/>
      <c r="C68" s="49"/>
      <c r="D68" s="34"/>
      <c r="E68" s="135" t="s">
        <v>33</v>
      </c>
      <c r="F68" s="202"/>
      <c r="G68" s="191"/>
      <c r="H68" s="191"/>
      <c r="I68" s="191"/>
      <c r="J68" s="191"/>
      <c r="K68" s="191"/>
      <c r="L68" s="191"/>
      <c r="M68" s="191"/>
      <c r="N68" s="191"/>
      <c r="O68" s="193"/>
      <c r="P68" s="34">
        <f t="shared" si="4"/>
        <v>0</v>
      </c>
      <c r="Q68" s="278"/>
      <c r="R68" s="254"/>
      <c r="S68" s="255"/>
      <c r="T68" s="259"/>
      <c r="U68" s="260"/>
      <c r="V68" s="261"/>
      <c r="W68" s="243"/>
      <c r="X68" s="247"/>
    </row>
    <row r="69" spans="1:25" ht="12" customHeight="1">
      <c r="A69" s="11"/>
      <c r="B69" s="39"/>
      <c r="C69" s="53"/>
      <c r="D69" s="32"/>
      <c r="E69" s="133" t="s">
        <v>31</v>
      </c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43">
        <f t="shared" si="4"/>
        <v>0</v>
      </c>
      <c r="Q69" s="276">
        <f>+P69+P70+P71+Y69</f>
        <v>0</v>
      </c>
      <c r="R69" s="51"/>
      <c r="S69" s="52"/>
      <c r="T69" s="52"/>
      <c r="U69" s="52"/>
      <c r="V69" s="53"/>
      <c r="W69" s="242"/>
      <c r="X69" s="246"/>
      <c r="Y69">
        <f>SUM(W69:X69)</f>
        <v>0</v>
      </c>
    </row>
    <row r="70" spans="1:24" ht="12" customHeight="1">
      <c r="A70" s="11"/>
      <c r="B70" s="38"/>
      <c r="C70" s="48"/>
      <c r="D70" s="33"/>
      <c r="E70" s="134" t="s">
        <v>32</v>
      </c>
      <c r="F70" s="201"/>
      <c r="G70" s="89"/>
      <c r="H70" s="89"/>
      <c r="I70" s="89"/>
      <c r="J70" s="89"/>
      <c r="K70" s="89"/>
      <c r="L70" s="89"/>
      <c r="M70" s="89"/>
      <c r="N70" s="89"/>
      <c r="O70" s="123"/>
      <c r="P70" s="33">
        <f t="shared" si="4"/>
        <v>0</v>
      </c>
      <c r="Q70" s="277"/>
      <c r="R70" s="252" t="s">
        <v>45</v>
      </c>
      <c r="S70" s="253"/>
      <c r="T70" s="256">
        <f>+Q69/30</f>
        <v>0</v>
      </c>
      <c r="U70" s="257"/>
      <c r="V70" s="258"/>
      <c r="W70" s="275"/>
      <c r="X70" s="268"/>
    </row>
    <row r="71" spans="1:24" ht="12" customHeight="1" thickBot="1">
      <c r="A71" s="11"/>
      <c r="B71" s="41"/>
      <c r="C71" s="49"/>
      <c r="D71" s="34"/>
      <c r="E71" s="135" t="s">
        <v>33</v>
      </c>
      <c r="F71" s="202"/>
      <c r="G71" s="191"/>
      <c r="H71" s="191"/>
      <c r="I71" s="191"/>
      <c r="J71" s="191"/>
      <c r="K71" s="191"/>
      <c r="L71" s="191"/>
      <c r="M71" s="191"/>
      <c r="N71" s="191"/>
      <c r="O71" s="193"/>
      <c r="P71" s="34">
        <f t="shared" si="4"/>
        <v>0</v>
      </c>
      <c r="Q71" s="278"/>
      <c r="R71" s="254"/>
      <c r="S71" s="255"/>
      <c r="T71" s="259"/>
      <c r="U71" s="260"/>
      <c r="V71" s="261"/>
      <c r="W71" s="243"/>
      <c r="X71" s="247"/>
    </row>
    <row r="72" spans="1:25" ht="12" customHeight="1">
      <c r="A72" s="11"/>
      <c r="B72" s="39"/>
      <c r="C72" s="53"/>
      <c r="D72" s="32"/>
      <c r="E72" s="133" t="s">
        <v>31</v>
      </c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43">
        <f t="shared" si="4"/>
        <v>0</v>
      </c>
      <c r="Q72" s="276">
        <f>+P72+P73+P74+Y72</f>
        <v>0</v>
      </c>
      <c r="R72" s="51"/>
      <c r="S72" s="52"/>
      <c r="T72" s="52"/>
      <c r="U72" s="52"/>
      <c r="V72" s="53"/>
      <c r="W72" s="242"/>
      <c r="X72" s="246"/>
      <c r="Y72">
        <f>SUM(W72:X72)</f>
        <v>0</v>
      </c>
    </row>
    <row r="73" spans="1:24" ht="12" customHeight="1">
      <c r="A73" s="11"/>
      <c r="B73" s="38"/>
      <c r="C73" s="48"/>
      <c r="D73" s="33"/>
      <c r="E73" s="134" t="s">
        <v>32</v>
      </c>
      <c r="F73" s="201"/>
      <c r="G73" s="89"/>
      <c r="H73" s="89"/>
      <c r="I73" s="89"/>
      <c r="J73" s="89"/>
      <c r="K73" s="89"/>
      <c r="L73" s="89"/>
      <c r="M73" s="89"/>
      <c r="N73" s="89"/>
      <c r="O73" s="123"/>
      <c r="P73" s="33">
        <f t="shared" si="4"/>
        <v>0</v>
      </c>
      <c r="Q73" s="277"/>
      <c r="R73" s="252" t="s">
        <v>45</v>
      </c>
      <c r="S73" s="253"/>
      <c r="T73" s="256">
        <f>+Q72/30</f>
        <v>0</v>
      </c>
      <c r="U73" s="257"/>
      <c r="V73" s="258"/>
      <c r="W73" s="275"/>
      <c r="X73" s="268"/>
    </row>
    <row r="74" spans="1:24" ht="12" customHeight="1" thickBot="1">
      <c r="A74" s="11"/>
      <c r="B74" s="41"/>
      <c r="C74" s="49"/>
      <c r="D74" s="34"/>
      <c r="E74" s="135" t="s">
        <v>33</v>
      </c>
      <c r="F74" s="202"/>
      <c r="G74" s="191"/>
      <c r="H74" s="191"/>
      <c r="I74" s="191"/>
      <c r="J74" s="191"/>
      <c r="K74" s="191"/>
      <c r="L74" s="191"/>
      <c r="M74" s="191"/>
      <c r="N74" s="191"/>
      <c r="O74" s="193"/>
      <c r="P74" s="34">
        <f t="shared" si="4"/>
        <v>0</v>
      </c>
      <c r="Q74" s="278"/>
      <c r="R74" s="254"/>
      <c r="S74" s="255"/>
      <c r="T74" s="259"/>
      <c r="U74" s="260"/>
      <c r="V74" s="261"/>
      <c r="W74" s="243"/>
      <c r="X74" s="247"/>
    </row>
    <row r="75" spans="1:25" ht="12" customHeight="1">
      <c r="A75" s="11"/>
      <c r="B75" s="39"/>
      <c r="C75" s="53"/>
      <c r="D75" s="32"/>
      <c r="E75" s="133" t="s">
        <v>31</v>
      </c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43">
        <f t="shared" si="4"/>
        <v>0</v>
      </c>
      <c r="Q75" s="276">
        <f>+P75+P76+P77+Y75</f>
        <v>0</v>
      </c>
      <c r="R75" s="51"/>
      <c r="S75" s="52"/>
      <c r="T75" s="52"/>
      <c r="U75" s="52"/>
      <c r="V75" s="53"/>
      <c r="W75" s="242"/>
      <c r="X75" s="246"/>
      <c r="Y75">
        <f>SUM(W75:X75)</f>
        <v>0</v>
      </c>
    </row>
    <row r="76" spans="1:24" ht="12" customHeight="1">
      <c r="A76" s="11"/>
      <c r="B76" s="38"/>
      <c r="C76" s="48"/>
      <c r="D76" s="33"/>
      <c r="E76" s="134" t="s">
        <v>32</v>
      </c>
      <c r="F76" s="201"/>
      <c r="G76" s="89"/>
      <c r="H76" s="89"/>
      <c r="I76" s="89"/>
      <c r="J76" s="89"/>
      <c r="K76" s="89"/>
      <c r="L76" s="89"/>
      <c r="M76" s="89"/>
      <c r="N76" s="89"/>
      <c r="O76" s="123"/>
      <c r="P76" s="33">
        <f t="shared" si="4"/>
        <v>0</v>
      </c>
      <c r="Q76" s="277"/>
      <c r="R76" s="252" t="s">
        <v>45</v>
      </c>
      <c r="S76" s="253"/>
      <c r="T76" s="256">
        <f>+Q75/30</f>
        <v>0</v>
      </c>
      <c r="U76" s="257"/>
      <c r="V76" s="258"/>
      <c r="W76" s="275"/>
      <c r="X76" s="268"/>
    </row>
    <row r="77" spans="1:24" ht="12" customHeight="1" thickBot="1">
      <c r="A77" s="11"/>
      <c r="B77" s="41"/>
      <c r="C77" s="49"/>
      <c r="D77" s="34"/>
      <c r="E77" s="135" t="s">
        <v>33</v>
      </c>
      <c r="F77" s="202"/>
      <c r="G77" s="191"/>
      <c r="H77" s="191"/>
      <c r="I77" s="191"/>
      <c r="J77" s="191"/>
      <c r="K77" s="191"/>
      <c r="L77" s="191"/>
      <c r="M77" s="191"/>
      <c r="N77" s="191"/>
      <c r="O77" s="193"/>
      <c r="P77" s="34">
        <f t="shared" si="4"/>
        <v>0</v>
      </c>
      <c r="Q77" s="278"/>
      <c r="R77" s="254"/>
      <c r="S77" s="255"/>
      <c r="T77" s="259"/>
      <c r="U77" s="260"/>
      <c r="V77" s="261"/>
      <c r="W77" s="243"/>
      <c r="X77" s="247"/>
    </row>
    <row r="78" spans="1:25" ht="12" customHeight="1">
      <c r="A78" s="11"/>
      <c r="B78" s="39"/>
      <c r="C78" s="53"/>
      <c r="D78" s="32"/>
      <c r="E78" s="133" t="s">
        <v>31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43">
        <f t="shared" si="4"/>
        <v>0</v>
      </c>
      <c r="Q78" s="276">
        <f>+P78+P79+P80+Y78</f>
        <v>0</v>
      </c>
      <c r="R78" s="51"/>
      <c r="S78" s="52"/>
      <c r="T78" s="52"/>
      <c r="U78" s="52"/>
      <c r="V78" s="53"/>
      <c r="W78" s="242"/>
      <c r="X78" s="246"/>
      <c r="Y78">
        <f>SUM(W78:X78)</f>
        <v>0</v>
      </c>
    </row>
    <row r="79" spans="1:24" ht="12" customHeight="1">
      <c r="A79" s="11"/>
      <c r="B79" s="38"/>
      <c r="C79" s="48"/>
      <c r="D79" s="33"/>
      <c r="E79" s="134" t="s">
        <v>32</v>
      </c>
      <c r="F79" s="201"/>
      <c r="G79" s="89"/>
      <c r="H79" s="89"/>
      <c r="I79" s="89"/>
      <c r="J79" s="89"/>
      <c r="K79" s="89"/>
      <c r="L79" s="89"/>
      <c r="M79" s="89"/>
      <c r="N79" s="89"/>
      <c r="O79" s="123"/>
      <c r="P79" s="33">
        <f t="shared" si="4"/>
        <v>0</v>
      </c>
      <c r="Q79" s="277"/>
      <c r="R79" s="252" t="s">
        <v>45</v>
      </c>
      <c r="S79" s="253"/>
      <c r="T79" s="256">
        <f>+Q78/30</f>
        <v>0</v>
      </c>
      <c r="U79" s="257"/>
      <c r="V79" s="258"/>
      <c r="W79" s="275"/>
      <c r="X79" s="268"/>
    </row>
    <row r="80" spans="1:24" ht="12" customHeight="1" thickBot="1">
      <c r="A80" s="11"/>
      <c r="B80" s="41"/>
      <c r="C80" s="49"/>
      <c r="D80" s="34"/>
      <c r="E80" s="135" t="s">
        <v>33</v>
      </c>
      <c r="F80" s="202"/>
      <c r="G80" s="191"/>
      <c r="H80" s="191"/>
      <c r="I80" s="191"/>
      <c r="J80" s="191"/>
      <c r="K80" s="191"/>
      <c r="L80" s="191"/>
      <c r="M80" s="191"/>
      <c r="N80" s="191"/>
      <c r="O80" s="193"/>
      <c r="P80" s="34">
        <f t="shared" si="4"/>
        <v>0</v>
      </c>
      <c r="Q80" s="278"/>
      <c r="R80" s="254"/>
      <c r="S80" s="255"/>
      <c r="T80" s="259"/>
      <c r="U80" s="260"/>
      <c r="V80" s="261"/>
      <c r="W80" s="243"/>
      <c r="X80" s="247"/>
    </row>
    <row r="81" spans="1:25" ht="12" customHeight="1">
      <c r="A81" s="11"/>
      <c r="B81" s="39"/>
      <c r="C81" s="53"/>
      <c r="D81" s="32"/>
      <c r="E81" s="133" t="s">
        <v>31</v>
      </c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43">
        <f t="shared" si="4"/>
        <v>0</v>
      </c>
      <c r="Q81" s="276">
        <f>+P81+P82+P83+Y81</f>
        <v>0</v>
      </c>
      <c r="R81" s="51"/>
      <c r="S81" s="52"/>
      <c r="T81" s="52"/>
      <c r="U81" s="52"/>
      <c r="V81" s="53"/>
      <c r="W81" s="242"/>
      <c r="X81" s="246"/>
      <c r="Y81">
        <f>SUM(W81:X81)</f>
        <v>0</v>
      </c>
    </row>
    <row r="82" spans="1:24" ht="12" customHeight="1">
      <c r="A82" s="11"/>
      <c r="B82" s="38"/>
      <c r="C82" s="48"/>
      <c r="D82" s="33"/>
      <c r="E82" s="134" t="s">
        <v>32</v>
      </c>
      <c r="F82" s="201"/>
      <c r="G82" s="89"/>
      <c r="H82" s="89"/>
      <c r="I82" s="89"/>
      <c r="J82" s="89"/>
      <c r="K82" s="89"/>
      <c r="L82" s="89"/>
      <c r="M82" s="89"/>
      <c r="N82" s="89"/>
      <c r="O82" s="123"/>
      <c r="P82" s="33">
        <f t="shared" si="4"/>
        <v>0</v>
      </c>
      <c r="Q82" s="277"/>
      <c r="R82" s="252" t="s">
        <v>45</v>
      </c>
      <c r="S82" s="253"/>
      <c r="T82" s="256">
        <f>+Q81/30</f>
        <v>0</v>
      </c>
      <c r="U82" s="257"/>
      <c r="V82" s="258"/>
      <c r="W82" s="275"/>
      <c r="X82" s="268"/>
    </row>
    <row r="83" spans="1:24" ht="12" customHeight="1" thickBot="1">
      <c r="A83" s="11"/>
      <c r="B83" s="41"/>
      <c r="C83" s="49"/>
      <c r="D83" s="34"/>
      <c r="E83" s="135" t="s">
        <v>33</v>
      </c>
      <c r="F83" s="202"/>
      <c r="G83" s="191"/>
      <c r="H83" s="191"/>
      <c r="I83" s="191"/>
      <c r="J83" s="191"/>
      <c r="K83" s="191"/>
      <c r="L83" s="191"/>
      <c r="M83" s="191"/>
      <c r="N83" s="191"/>
      <c r="O83" s="193"/>
      <c r="P83" s="34">
        <f t="shared" si="4"/>
        <v>0</v>
      </c>
      <c r="Q83" s="278"/>
      <c r="R83" s="254"/>
      <c r="S83" s="255"/>
      <c r="T83" s="259"/>
      <c r="U83" s="260"/>
      <c r="V83" s="261"/>
      <c r="W83" s="243"/>
      <c r="X83" s="247"/>
    </row>
    <row r="84" spans="1:25" ht="12" customHeight="1">
      <c r="A84" s="1"/>
      <c r="B84" s="39"/>
      <c r="C84" s="53"/>
      <c r="D84" s="32"/>
      <c r="E84" s="133" t="s">
        <v>31</v>
      </c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43">
        <f t="shared" si="4"/>
        <v>0</v>
      </c>
      <c r="Q84" s="276">
        <f>+P84+P85+P86+Y84</f>
        <v>0</v>
      </c>
      <c r="R84" s="51"/>
      <c r="S84" s="52"/>
      <c r="T84" s="52"/>
      <c r="U84" s="52"/>
      <c r="V84" s="53"/>
      <c r="W84" s="242"/>
      <c r="X84" s="246"/>
      <c r="Y84">
        <f>SUM(W84:X84)</f>
        <v>0</v>
      </c>
    </row>
    <row r="85" spans="1:24" ht="12" customHeight="1">
      <c r="A85" s="1"/>
      <c r="B85" s="38"/>
      <c r="C85" s="48"/>
      <c r="D85" s="33"/>
      <c r="E85" s="134" t="s">
        <v>32</v>
      </c>
      <c r="F85" s="201"/>
      <c r="G85" s="89"/>
      <c r="H85" s="89"/>
      <c r="I85" s="89"/>
      <c r="J85" s="89"/>
      <c r="K85" s="89"/>
      <c r="L85" s="89"/>
      <c r="M85" s="89"/>
      <c r="N85" s="89"/>
      <c r="O85" s="123"/>
      <c r="P85" s="33">
        <f t="shared" si="4"/>
        <v>0</v>
      </c>
      <c r="Q85" s="277"/>
      <c r="R85" s="252" t="s">
        <v>45</v>
      </c>
      <c r="S85" s="253"/>
      <c r="T85" s="256">
        <f>+Q84/30</f>
        <v>0</v>
      </c>
      <c r="U85" s="257"/>
      <c r="V85" s="258"/>
      <c r="W85" s="275"/>
      <c r="X85" s="268"/>
    </row>
    <row r="86" spans="1:24" ht="12" customHeight="1" thickBot="1">
      <c r="A86" s="1"/>
      <c r="B86" s="41"/>
      <c r="C86" s="49"/>
      <c r="D86" s="34"/>
      <c r="E86" s="135" t="s">
        <v>33</v>
      </c>
      <c r="F86" s="202"/>
      <c r="G86" s="191"/>
      <c r="H86" s="191"/>
      <c r="I86" s="191"/>
      <c r="J86" s="191"/>
      <c r="K86" s="191"/>
      <c r="L86" s="191"/>
      <c r="M86" s="191"/>
      <c r="N86" s="191"/>
      <c r="O86" s="193"/>
      <c r="P86" s="34">
        <f t="shared" si="4"/>
        <v>0</v>
      </c>
      <c r="Q86" s="278"/>
      <c r="R86" s="254"/>
      <c r="S86" s="255"/>
      <c r="T86" s="259"/>
      <c r="U86" s="260"/>
      <c r="V86" s="261"/>
      <c r="W86" s="243"/>
      <c r="X86" s="247"/>
    </row>
    <row r="87" spans="1:25" ht="12" customHeight="1">
      <c r="A87" s="1"/>
      <c r="B87" s="39"/>
      <c r="C87" s="53"/>
      <c r="D87" s="32"/>
      <c r="E87" s="133" t="s">
        <v>31</v>
      </c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43">
        <f t="shared" si="4"/>
        <v>0</v>
      </c>
      <c r="Q87" s="276">
        <f>+P87+P88+P89+Y87</f>
        <v>0</v>
      </c>
      <c r="R87" s="51"/>
      <c r="S87" s="52"/>
      <c r="T87" s="52"/>
      <c r="U87" s="52"/>
      <c r="V87" s="53"/>
      <c r="W87" s="242"/>
      <c r="X87" s="246"/>
      <c r="Y87">
        <f>SUM(W87:X87)</f>
        <v>0</v>
      </c>
    </row>
    <row r="88" spans="1:24" ht="12" customHeight="1">
      <c r="A88" s="1"/>
      <c r="B88" s="38"/>
      <c r="C88" s="48"/>
      <c r="D88" s="33"/>
      <c r="E88" s="134" t="s">
        <v>32</v>
      </c>
      <c r="F88" s="201"/>
      <c r="G88" s="89"/>
      <c r="H88" s="89"/>
      <c r="I88" s="89"/>
      <c r="J88" s="89"/>
      <c r="K88" s="89"/>
      <c r="L88" s="89"/>
      <c r="M88" s="89"/>
      <c r="N88" s="89"/>
      <c r="O88" s="123"/>
      <c r="P88" s="33">
        <f t="shared" si="4"/>
        <v>0</v>
      </c>
      <c r="Q88" s="277"/>
      <c r="R88" s="252" t="s">
        <v>45</v>
      </c>
      <c r="S88" s="253"/>
      <c r="T88" s="256">
        <f>+Q87/30</f>
        <v>0</v>
      </c>
      <c r="U88" s="257"/>
      <c r="V88" s="258"/>
      <c r="W88" s="275"/>
      <c r="X88" s="268"/>
    </row>
    <row r="89" spans="1:24" ht="12" customHeight="1" thickBot="1">
      <c r="A89" s="1"/>
      <c r="B89" s="41"/>
      <c r="C89" s="49"/>
      <c r="D89" s="34"/>
      <c r="E89" s="135" t="s">
        <v>33</v>
      </c>
      <c r="F89" s="202"/>
      <c r="G89" s="191"/>
      <c r="H89" s="191"/>
      <c r="I89" s="191"/>
      <c r="J89" s="191"/>
      <c r="K89" s="191"/>
      <c r="L89" s="191"/>
      <c r="M89" s="191"/>
      <c r="N89" s="191"/>
      <c r="O89" s="193"/>
      <c r="P89" s="34">
        <f t="shared" si="4"/>
        <v>0</v>
      </c>
      <c r="Q89" s="278"/>
      <c r="R89" s="254"/>
      <c r="S89" s="255"/>
      <c r="T89" s="259"/>
      <c r="U89" s="260"/>
      <c r="V89" s="261"/>
      <c r="W89" s="243"/>
      <c r="X89" s="247"/>
    </row>
    <row r="90" spans="1:25" ht="12" customHeight="1">
      <c r="A90" s="1"/>
      <c r="B90" s="39"/>
      <c r="C90" s="53"/>
      <c r="D90" s="32"/>
      <c r="E90" s="133" t="s">
        <v>31</v>
      </c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43">
        <f t="shared" si="4"/>
        <v>0</v>
      </c>
      <c r="Q90" s="276">
        <f>+P90+P91+P92+Y90</f>
        <v>0</v>
      </c>
      <c r="R90" s="51"/>
      <c r="S90" s="52"/>
      <c r="T90" s="52"/>
      <c r="U90" s="52"/>
      <c r="V90" s="53"/>
      <c r="W90" s="242"/>
      <c r="X90" s="246"/>
      <c r="Y90">
        <f>SUM(W90:X90)</f>
        <v>0</v>
      </c>
    </row>
    <row r="91" spans="1:24" ht="12" customHeight="1">
      <c r="A91" s="1"/>
      <c r="B91" s="38"/>
      <c r="C91" s="48"/>
      <c r="D91" s="33"/>
      <c r="E91" s="134" t="s">
        <v>32</v>
      </c>
      <c r="F91" s="201"/>
      <c r="G91" s="89"/>
      <c r="H91" s="89"/>
      <c r="I91" s="89"/>
      <c r="J91" s="89"/>
      <c r="K91" s="89"/>
      <c r="L91" s="89"/>
      <c r="M91" s="89"/>
      <c r="N91" s="89"/>
      <c r="O91" s="123"/>
      <c r="P91" s="33">
        <f t="shared" si="4"/>
        <v>0</v>
      </c>
      <c r="Q91" s="277"/>
      <c r="R91" s="252" t="s">
        <v>45</v>
      </c>
      <c r="S91" s="253"/>
      <c r="T91" s="256">
        <f>+Q90/30</f>
        <v>0</v>
      </c>
      <c r="U91" s="257"/>
      <c r="V91" s="258"/>
      <c r="W91" s="275"/>
      <c r="X91" s="268"/>
    </row>
    <row r="92" spans="1:24" ht="12" customHeight="1" thickBot="1">
      <c r="A92" s="1"/>
      <c r="B92" s="41"/>
      <c r="C92" s="49"/>
      <c r="D92" s="34"/>
      <c r="E92" s="135" t="s">
        <v>33</v>
      </c>
      <c r="F92" s="202"/>
      <c r="G92" s="191"/>
      <c r="H92" s="191"/>
      <c r="I92" s="191"/>
      <c r="J92" s="191"/>
      <c r="K92" s="191"/>
      <c r="L92" s="191"/>
      <c r="M92" s="191"/>
      <c r="N92" s="191"/>
      <c r="O92" s="193"/>
      <c r="P92" s="34">
        <f t="shared" si="4"/>
        <v>0</v>
      </c>
      <c r="Q92" s="278"/>
      <c r="R92" s="254"/>
      <c r="S92" s="255"/>
      <c r="T92" s="259"/>
      <c r="U92" s="260"/>
      <c r="V92" s="261"/>
      <c r="W92" s="243"/>
      <c r="X92" s="247"/>
    </row>
    <row r="93" spans="1:25" ht="12" customHeight="1">
      <c r="A93" s="1"/>
      <c r="B93" s="39"/>
      <c r="C93" s="53"/>
      <c r="D93" s="32"/>
      <c r="E93" s="133" t="s">
        <v>31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43">
        <f t="shared" si="4"/>
        <v>0</v>
      </c>
      <c r="Q93" s="276">
        <f>+P93+P94+P95+Y93</f>
        <v>0</v>
      </c>
      <c r="R93" s="51"/>
      <c r="S93" s="52"/>
      <c r="T93" s="52"/>
      <c r="U93" s="52"/>
      <c r="V93" s="53"/>
      <c r="W93" s="242"/>
      <c r="X93" s="246"/>
      <c r="Y93">
        <f>SUM(W93:X93)</f>
        <v>0</v>
      </c>
    </row>
    <row r="94" spans="1:24" ht="12" customHeight="1">
      <c r="A94" s="1"/>
      <c r="B94" s="38"/>
      <c r="C94" s="48"/>
      <c r="D94" s="33"/>
      <c r="E94" s="134" t="s">
        <v>32</v>
      </c>
      <c r="F94" s="201"/>
      <c r="G94" s="89"/>
      <c r="H94" s="89"/>
      <c r="I94" s="89"/>
      <c r="J94" s="89"/>
      <c r="K94" s="89"/>
      <c r="L94" s="89"/>
      <c r="M94" s="89"/>
      <c r="N94" s="89"/>
      <c r="O94" s="123"/>
      <c r="P94" s="33">
        <f t="shared" si="4"/>
        <v>0</v>
      </c>
      <c r="Q94" s="277"/>
      <c r="R94" s="252" t="s">
        <v>45</v>
      </c>
      <c r="S94" s="253"/>
      <c r="T94" s="256">
        <f>+Q93/30</f>
        <v>0</v>
      </c>
      <c r="U94" s="257"/>
      <c r="V94" s="258"/>
      <c r="W94" s="275"/>
      <c r="X94" s="268"/>
    </row>
    <row r="95" spans="1:24" ht="12" customHeight="1" thickBot="1">
      <c r="A95" s="1"/>
      <c r="B95" s="41"/>
      <c r="C95" s="49"/>
      <c r="D95" s="34"/>
      <c r="E95" s="135" t="s">
        <v>33</v>
      </c>
      <c r="F95" s="202"/>
      <c r="G95" s="191"/>
      <c r="H95" s="191"/>
      <c r="I95" s="191"/>
      <c r="J95" s="191"/>
      <c r="K95" s="191"/>
      <c r="L95" s="191"/>
      <c r="M95" s="191"/>
      <c r="N95" s="191"/>
      <c r="O95" s="193"/>
      <c r="P95" s="34">
        <f t="shared" si="4"/>
        <v>0</v>
      </c>
      <c r="Q95" s="278"/>
      <c r="R95" s="254"/>
      <c r="S95" s="255"/>
      <c r="T95" s="259"/>
      <c r="U95" s="260"/>
      <c r="V95" s="261"/>
      <c r="W95" s="243"/>
      <c r="X95" s="247"/>
    </row>
    <row r="96" spans="1:25" ht="12" customHeight="1">
      <c r="A96" s="1"/>
      <c r="B96" s="39"/>
      <c r="C96" s="53"/>
      <c r="D96" s="32"/>
      <c r="E96" s="133" t="s">
        <v>31</v>
      </c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43">
        <f t="shared" si="4"/>
        <v>0</v>
      </c>
      <c r="Q96" s="276">
        <f>+P96+P97+P98+Y96</f>
        <v>0</v>
      </c>
      <c r="R96" s="51"/>
      <c r="S96" s="52"/>
      <c r="T96" s="52"/>
      <c r="U96" s="52"/>
      <c r="V96" s="53"/>
      <c r="W96" s="242"/>
      <c r="X96" s="246"/>
      <c r="Y96">
        <f>SUM(W96:X96)</f>
        <v>0</v>
      </c>
    </row>
    <row r="97" spans="1:24" ht="12" customHeight="1">
      <c r="A97" s="1"/>
      <c r="B97" s="38"/>
      <c r="C97" s="48"/>
      <c r="D97" s="33"/>
      <c r="E97" s="134" t="s">
        <v>32</v>
      </c>
      <c r="F97" s="201"/>
      <c r="G97" s="89"/>
      <c r="H97" s="89"/>
      <c r="I97" s="89"/>
      <c r="J97" s="89"/>
      <c r="K97" s="89"/>
      <c r="L97" s="89"/>
      <c r="M97" s="89"/>
      <c r="N97" s="89"/>
      <c r="O97" s="123"/>
      <c r="P97" s="33">
        <f t="shared" si="4"/>
        <v>0</v>
      </c>
      <c r="Q97" s="277"/>
      <c r="R97" s="252" t="s">
        <v>45</v>
      </c>
      <c r="S97" s="253"/>
      <c r="T97" s="256">
        <f>+Q96/30</f>
        <v>0</v>
      </c>
      <c r="U97" s="257"/>
      <c r="V97" s="258"/>
      <c r="W97" s="275"/>
      <c r="X97" s="268"/>
    </row>
    <row r="98" spans="1:24" ht="12" customHeight="1" thickBot="1">
      <c r="A98" s="1"/>
      <c r="B98" s="41"/>
      <c r="C98" s="49"/>
      <c r="D98" s="34"/>
      <c r="E98" s="135" t="s">
        <v>33</v>
      </c>
      <c r="F98" s="202"/>
      <c r="G98" s="191"/>
      <c r="H98" s="191"/>
      <c r="I98" s="191"/>
      <c r="J98" s="191"/>
      <c r="K98" s="191"/>
      <c r="L98" s="191"/>
      <c r="M98" s="191"/>
      <c r="N98" s="191"/>
      <c r="O98" s="193"/>
      <c r="P98" s="34">
        <f t="shared" si="4"/>
        <v>0</v>
      </c>
      <c r="Q98" s="278"/>
      <c r="R98" s="254"/>
      <c r="S98" s="255"/>
      <c r="T98" s="259"/>
      <c r="U98" s="260"/>
      <c r="V98" s="261"/>
      <c r="W98" s="243"/>
      <c r="X98" s="247"/>
    </row>
    <row r="99" spans="1:25" ht="12" customHeight="1">
      <c r="A99" s="1"/>
      <c r="B99" s="39"/>
      <c r="C99" s="53"/>
      <c r="D99" s="32"/>
      <c r="E99" s="133" t="s">
        <v>31</v>
      </c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43">
        <f aca="true" t="shared" si="5" ref="P99:P130">SUM(F99:O99)</f>
        <v>0</v>
      </c>
      <c r="Q99" s="276">
        <f>+P99+P100+P101+Y99</f>
        <v>0</v>
      </c>
      <c r="R99" s="51"/>
      <c r="S99" s="52"/>
      <c r="T99" s="52"/>
      <c r="U99" s="52"/>
      <c r="V99" s="53"/>
      <c r="W99" s="242"/>
      <c r="X99" s="246"/>
      <c r="Y99">
        <f>SUM(W99:X99)</f>
        <v>0</v>
      </c>
    </row>
    <row r="100" spans="1:24" ht="12" customHeight="1">
      <c r="A100" s="1"/>
      <c r="B100" s="38"/>
      <c r="C100" s="48"/>
      <c r="D100" s="33"/>
      <c r="E100" s="134" t="s">
        <v>32</v>
      </c>
      <c r="F100" s="201"/>
      <c r="G100" s="89"/>
      <c r="H100" s="89"/>
      <c r="I100" s="89"/>
      <c r="J100" s="89"/>
      <c r="K100" s="89"/>
      <c r="L100" s="89"/>
      <c r="M100" s="89"/>
      <c r="N100" s="89"/>
      <c r="O100" s="123"/>
      <c r="P100" s="33">
        <f t="shared" si="5"/>
        <v>0</v>
      </c>
      <c r="Q100" s="277"/>
      <c r="R100" s="252" t="s">
        <v>45</v>
      </c>
      <c r="S100" s="253"/>
      <c r="T100" s="256">
        <f>+Q99/30</f>
        <v>0</v>
      </c>
      <c r="U100" s="257"/>
      <c r="V100" s="258"/>
      <c r="W100" s="275"/>
      <c r="X100" s="268"/>
    </row>
    <row r="101" spans="1:24" ht="12" customHeight="1" thickBot="1">
      <c r="A101" s="1"/>
      <c r="B101" s="41"/>
      <c r="C101" s="49"/>
      <c r="D101" s="34"/>
      <c r="E101" s="135" t="s">
        <v>33</v>
      </c>
      <c r="F101" s="202"/>
      <c r="G101" s="191"/>
      <c r="H101" s="191"/>
      <c r="I101" s="191"/>
      <c r="J101" s="191"/>
      <c r="K101" s="191"/>
      <c r="L101" s="191"/>
      <c r="M101" s="191"/>
      <c r="N101" s="191"/>
      <c r="O101" s="193"/>
      <c r="P101" s="34">
        <f t="shared" si="5"/>
        <v>0</v>
      </c>
      <c r="Q101" s="278"/>
      <c r="R101" s="254"/>
      <c r="S101" s="255"/>
      <c r="T101" s="259"/>
      <c r="U101" s="260"/>
      <c r="V101" s="261"/>
      <c r="W101" s="243"/>
      <c r="X101" s="247"/>
    </row>
    <row r="102" spans="1:25" ht="12" customHeight="1">
      <c r="A102" s="1"/>
      <c r="B102" s="39"/>
      <c r="C102" s="53"/>
      <c r="D102" s="32"/>
      <c r="E102" s="133" t="s">
        <v>31</v>
      </c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43">
        <f t="shared" si="5"/>
        <v>0</v>
      </c>
      <c r="Q102" s="276">
        <f>+P102+P103+P104+Y102</f>
        <v>0</v>
      </c>
      <c r="R102" s="51"/>
      <c r="S102" s="52"/>
      <c r="T102" s="52"/>
      <c r="U102" s="52"/>
      <c r="V102" s="53"/>
      <c r="W102" s="242"/>
      <c r="X102" s="246"/>
      <c r="Y102">
        <f>SUM(W102:X102)</f>
        <v>0</v>
      </c>
    </row>
    <row r="103" spans="1:24" ht="12" customHeight="1">
      <c r="A103" s="1"/>
      <c r="B103" s="38"/>
      <c r="C103" s="48"/>
      <c r="D103" s="33"/>
      <c r="E103" s="134" t="s">
        <v>32</v>
      </c>
      <c r="F103" s="201"/>
      <c r="G103" s="89"/>
      <c r="H103" s="89"/>
      <c r="I103" s="89"/>
      <c r="J103" s="89"/>
      <c r="K103" s="89"/>
      <c r="L103" s="89"/>
      <c r="M103" s="89"/>
      <c r="N103" s="89"/>
      <c r="O103" s="123"/>
      <c r="P103" s="33">
        <f t="shared" si="5"/>
        <v>0</v>
      </c>
      <c r="Q103" s="277"/>
      <c r="R103" s="252" t="s">
        <v>45</v>
      </c>
      <c r="S103" s="253"/>
      <c r="T103" s="256">
        <f>+Q102/30</f>
        <v>0</v>
      </c>
      <c r="U103" s="257"/>
      <c r="V103" s="258"/>
      <c r="W103" s="275"/>
      <c r="X103" s="268"/>
    </row>
    <row r="104" spans="1:24" ht="12" customHeight="1" thickBot="1">
      <c r="A104" s="1"/>
      <c r="B104" s="41"/>
      <c r="C104" s="49"/>
      <c r="D104" s="34"/>
      <c r="E104" s="135" t="s">
        <v>33</v>
      </c>
      <c r="F104" s="202"/>
      <c r="G104" s="191"/>
      <c r="H104" s="191"/>
      <c r="I104" s="191"/>
      <c r="J104" s="191"/>
      <c r="K104" s="191"/>
      <c r="L104" s="191"/>
      <c r="M104" s="191"/>
      <c r="N104" s="191"/>
      <c r="O104" s="193"/>
      <c r="P104" s="34">
        <f t="shared" si="5"/>
        <v>0</v>
      </c>
      <c r="Q104" s="278"/>
      <c r="R104" s="254"/>
      <c r="S104" s="255"/>
      <c r="T104" s="259"/>
      <c r="U104" s="260"/>
      <c r="V104" s="261"/>
      <c r="W104" s="243"/>
      <c r="X104" s="247"/>
    </row>
    <row r="105" spans="1:25" ht="12" customHeight="1">
      <c r="A105" s="1"/>
      <c r="B105" s="39"/>
      <c r="C105" s="53"/>
      <c r="D105" s="32"/>
      <c r="E105" s="133" t="s">
        <v>31</v>
      </c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43">
        <f t="shared" si="5"/>
        <v>0</v>
      </c>
      <c r="Q105" s="276">
        <f>+P105+P106+P107+Y105</f>
        <v>0</v>
      </c>
      <c r="R105" s="51"/>
      <c r="S105" s="52"/>
      <c r="T105" s="52"/>
      <c r="U105" s="52"/>
      <c r="V105" s="53"/>
      <c r="W105" s="242"/>
      <c r="X105" s="246"/>
      <c r="Y105">
        <f>SUM(W105:X105)</f>
        <v>0</v>
      </c>
    </row>
    <row r="106" spans="1:24" ht="12" customHeight="1">
      <c r="A106" s="1"/>
      <c r="B106" s="38"/>
      <c r="C106" s="48"/>
      <c r="D106" s="33"/>
      <c r="E106" s="134" t="s">
        <v>32</v>
      </c>
      <c r="F106" s="201"/>
      <c r="G106" s="89"/>
      <c r="H106" s="89"/>
      <c r="I106" s="89"/>
      <c r="J106" s="89"/>
      <c r="K106" s="89"/>
      <c r="L106" s="89"/>
      <c r="M106" s="89"/>
      <c r="N106" s="89"/>
      <c r="O106" s="123"/>
      <c r="P106" s="33">
        <f t="shared" si="5"/>
        <v>0</v>
      </c>
      <c r="Q106" s="277"/>
      <c r="R106" s="252" t="s">
        <v>45</v>
      </c>
      <c r="S106" s="253"/>
      <c r="T106" s="256">
        <f>+Q105/30</f>
        <v>0</v>
      </c>
      <c r="U106" s="257"/>
      <c r="V106" s="258"/>
      <c r="W106" s="275"/>
      <c r="X106" s="268"/>
    </row>
    <row r="107" spans="1:50" ht="12" customHeight="1" thickBot="1">
      <c r="A107" s="1"/>
      <c r="B107" s="41"/>
      <c r="C107" s="49"/>
      <c r="D107" s="34"/>
      <c r="E107" s="135" t="s">
        <v>33</v>
      </c>
      <c r="F107" s="202"/>
      <c r="G107" s="191"/>
      <c r="H107" s="191"/>
      <c r="I107" s="191"/>
      <c r="J107" s="191"/>
      <c r="K107" s="191"/>
      <c r="L107" s="191"/>
      <c r="M107" s="191"/>
      <c r="N107" s="191"/>
      <c r="O107" s="193"/>
      <c r="P107" s="34">
        <f t="shared" si="5"/>
        <v>0</v>
      </c>
      <c r="Q107" s="278"/>
      <c r="R107" s="254"/>
      <c r="S107" s="255"/>
      <c r="T107" s="259"/>
      <c r="U107" s="260"/>
      <c r="V107" s="261"/>
      <c r="W107" s="243"/>
      <c r="X107" s="247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" customHeight="1">
      <c r="A108" s="1"/>
      <c r="B108" s="39"/>
      <c r="C108" s="53"/>
      <c r="D108" s="32"/>
      <c r="E108" s="133" t="s">
        <v>31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43">
        <f t="shared" si="5"/>
        <v>0</v>
      </c>
      <c r="Q108" s="276">
        <f>+P108+P109+P110+Y108</f>
        <v>0</v>
      </c>
      <c r="R108" s="51"/>
      <c r="S108" s="52"/>
      <c r="T108" s="52"/>
      <c r="U108" s="52"/>
      <c r="V108" s="53"/>
      <c r="W108" s="242"/>
      <c r="X108" s="246"/>
      <c r="Y108">
        <f>SUM(W108:X108)</f>
        <v>0</v>
      </c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" customHeight="1">
      <c r="A109" s="1"/>
      <c r="B109" s="38"/>
      <c r="C109" s="48"/>
      <c r="D109" s="33"/>
      <c r="E109" s="134" t="s">
        <v>32</v>
      </c>
      <c r="F109" s="201"/>
      <c r="G109" s="89"/>
      <c r="H109" s="89"/>
      <c r="I109" s="89"/>
      <c r="J109" s="89"/>
      <c r="K109" s="89"/>
      <c r="L109" s="89"/>
      <c r="M109" s="89"/>
      <c r="N109" s="89"/>
      <c r="O109" s="123"/>
      <c r="P109" s="33">
        <f t="shared" si="5"/>
        <v>0</v>
      </c>
      <c r="Q109" s="277"/>
      <c r="R109" s="252" t="s">
        <v>45</v>
      </c>
      <c r="S109" s="253"/>
      <c r="T109" s="256">
        <f>+Q108/30</f>
        <v>0</v>
      </c>
      <c r="U109" s="257"/>
      <c r="V109" s="258"/>
      <c r="W109" s="275"/>
      <c r="X109" s="268"/>
      <c r="AA109" s="11"/>
      <c r="AB109" s="132"/>
      <c r="AC109" s="137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38"/>
      <c r="AP109" s="132"/>
      <c r="AQ109" s="132"/>
      <c r="AR109" s="132"/>
      <c r="AS109" s="132"/>
      <c r="AT109" s="132"/>
      <c r="AU109" s="132"/>
      <c r="AV109" s="132"/>
      <c r="AW109" s="1"/>
      <c r="AX109" s="1"/>
    </row>
    <row r="110" spans="1:50" ht="12" customHeight="1" thickBot="1">
      <c r="A110" s="1"/>
      <c r="B110" s="41"/>
      <c r="C110" s="49"/>
      <c r="D110" s="34"/>
      <c r="E110" s="135" t="s">
        <v>33</v>
      </c>
      <c r="F110" s="202"/>
      <c r="G110" s="191"/>
      <c r="H110" s="191"/>
      <c r="I110" s="191"/>
      <c r="J110" s="191"/>
      <c r="K110" s="191"/>
      <c r="L110" s="191"/>
      <c r="M110" s="191"/>
      <c r="N110" s="191"/>
      <c r="O110" s="193"/>
      <c r="P110" s="34">
        <f t="shared" si="5"/>
        <v>0</v>
      </c>
      <c r="Q110" s="278"/>
      <c r="R110" s="254"/>
      <c r="S110" s="255"/>
      <c r="T110" s="259"/>
      <c r="U110" s="260"/>
      <c r="V110" s="261"/>
      <c r="W110" s="243"/>
      <c r="X110" s="247"/>
      <c r="AA110" s="11"/>
      <c r="AB110" s="132"/>
      <c r="AC110" s="137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38"/>
      <c r="AP110" s="132"/>
      <c r="AQ110" s="132"/>
      <c r="AR110" s="132"/>
      <c r="AS110" s="132"/>
      <c r="AT110" s="132"/>
      <c r="AU110" s="132"/>
      <c r="AV110" s="132"/>
      <c r="AW110" s="1"/>
      <c r="AX110" s="1"/>
    </row>
    <row r="111" spans="1:50" ht="12" customHeight="1">
      <c r="A111" s="1"/>
      <c r="B111" s="39"/>
      <c r="C111" s="53"/>
      <c r="D111" s="32"/>
      <c r="E111" s="133" t="s">
        <v>31</v>
      </c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43">
        <f t="shared" si="5"/>
        <v>0</v>
      </c>
      <c r="Q111" s="276">
        <f>+P111+P112+P113+Y111</f>
        <v>0</v>
      </c>
      <c r="R111" s="51"/>
      <c r="S111" s="52"/>
      <c r="T111" s="52"/>
      <c r="U111" s="52"/>
      <c r="V111" s="53"/>
      <c r="W111" s="242"/>
      <c r="X111" s="246"/>
      <c r="Y111">
        <f>SUM(W111:X111)</f>
        <v>0</v>
      </c>
      <c r="AA111" s="11"/>
      <c r="AB111" s="132"/>
      <c r="AC111" s="137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38"/>
      <c r="AP111" s="132"/>
      <c r="AQ111" s="132"/>
      <c r="AR111" s="132"/>
      <c r="AS111" s="132"/>
      <c r="AT111" s="132"/>
      <c r="AU111" s="132"/>
      <c r="AV111" s="132"/>
      <c r="AW111" s="1"/>
      <c r="AX111" s="1"/>
    </row>
    <row r="112" spans="1:50" ht="12" customHeight="1">
      <c r="A112" s="1"/>
      <c r="B112" s="38"/>
      <c r="C112" s="48"/>
      <c r="D112" s="33"/>
      <c r="E112" s="134" t="s">
        <v>32</v>
      </c>
      <c r="F112" s="201"/>
      <c r="G112" s="89"/>
      <c r="H112" s="89"/>
      <c r="I112" s="89"/>
      <c r="J112" s="89"/>
      <c r="K112" s="89"/>
      <c r="L112" s="89"/>
      <c r="M112" s="89"/>
      <c r="N112" s="89"/>
      <c r="O112" s="123"/>
      <c r="P112" s="33">
        <f t="shared" si="5"/>
        <v>0</v>
      </c>
      <c r="Q112" s="277"/>
      <c r="R112" s="252" t="s">
        <v>45</v>
      </c>
      <c r="S112" s="253"/>
      <c r="T112" s="256">
        <f>+Q111/30</f>
        <v>0</v>
      </c>
      <c r="U112" s="257"/>
      <c r="V112" s="258"/>
      <c r="W112" s="275"/>
      <c r="X112" s="268"/>
      <c r="AA112" s="11"/>
      <c r="AB112" s="132"/>
      <c r="AC112" s="137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38"/>
      <c r="AP112" s="132"/>
      <c r="AQ112" s="132"/>
      <c r="AR112" s="132"/>
      <c r="AS112" s="132"/>
      <c r="AT112" s="132"/>
      <c r="AU112" s="132"/>
      <c r="AV112" s="132"/>
      <c r="AW112" s="1"/>
      <c r="AX112" s="1"/>
    </row>
    <row r="113" spans="1:50" ht="12" customHeight="1" thickBot="1">
      <c r="A113" s="1"/>
      <c r="B113" s="41"/>
      <c r="C113" s="49"/>
      <c r="D113" s="34"/>
      <c r="E113" s="135" t="s">
        <v>33</v>
      </c>
      <c r="F113" s="202"/>
      <c r="G113" s="191"/>
      <c r="H113" s="191"/>
      <c r="I113" s="191"/>
      <c r="J113" s="191"/>
      <c r="K113" s="191"/>
      <c r="L113" s="191"/>
      <c r="M113" s="191"/>
      <c r="N113" s="191"/>
      <c r="O113" s="193"/>
      <c r="P113" s="34">
        <f t="shared" si="5"/>
        <v>0</v>
      </c>
      <c r="Q113" s="278"/>
      <c r="R113" s="254"/>
      <c r="S113" s="255"/>
      <c r="T113" s="259"/>
      <c r="U113" s="260"/>
      <c r="V113" s="261"/>
      <c r="W113" s="243"/>
      <c r="X113" s="247"/>
      <c r="AA113" s="11"/>
      <c r="AB113" s="132"/>
      <c r="AC113" s="137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38"/>
      <c r="AP113" s="132"/>
      <c r="AQ113" s="132"/>
      <c r="AR113" s="132"/>
      <c r="AS113" s="132"/>
      <c r="AT113" s="132"/>
      <c r="AU113" s="132"/>
      <c r="AV113" s="132"/>
      <c r="AW113" s="1"/>
      <c r="AX113" s="1"/>
    </row>
    <row r="114" spans="1:50" ht="12" customHeight="1">
      <c r="A114" s="1"/>
      <c r="B114" s="39"/>
      <c r="C114" s="53"/>
      <c r="D114" s="32"/>
      <c r="E114" s="133" t="s">
        <v>31</v>
      </c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43">
        <f t="shared" si="5"/>
        <v>0</v>
      </c>
      <c r="Q114" s="276">
        <f>+P114+P115+P116+Y114</f>
        <v>0</v>
      </c>
      <c r="R114" s="51"/>
      <c r="S114" s="52"/>
      <c r="T114" s="52"/>
      <c r="U114" s="52"/>
      <c r="V114" s="53"/>
      <c r="W114" s="242"/>
      <c r="X114" s="246"/>
      <c r="Y114">
        <f>SUM(W114:X114)</f>
        <v>0</v>
      </c>
      <c r="AA114" s="11"/>
      <c r="AB114" s="132"/>
      <c r="AC114" s="137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38"/>
      <c r="AP114" s="132"/>
      <c r="AQ114" s="132"/>
      <c r="AR114" s="132"/>
      <c r="AS114" s="132"/>
      <c r="AT114" s="132"/>
      <c r="AU114" s="132"/>
      <c r="AV114" s="132"/>
      <c r="AW114" s="1"/>
      <c r="AX114" s="1"/>
    </row>
    <row r="115" spans="1:50" ht="12" customHeight="1">
      <c r="A115" s="1"/>
      <c r="B115" s="38"/>
      <c r="C115" s="48"/>
      <c r="D115" s="33"/>
      <c r="E115" s="134" t="s">
        <v>32</v>
      </c>
      <c r="F115" s="201"/>
      <c r="G115" s="89"/>
      <c r="H115" s="89"/>
      <c r="I115" s="89"/>
      <c r="J115" s="89"/>
      <c r="K115" s="89"/>
      <c r="L115" s="89"/>
      <c r="M115" s="89"/>
      <c r="N115" s="89"/>
      <c r="O115" s="123"/>
      <c r="P115" s="33">
        <f t="shared" si="5"/>
        <v>0</v>
      </c>
      <c r="Q115" s="277"/>
      <c r="R115" s="252" t="s">
        <v>45</v>
      </c>
      <c r="S115" s="253"/>
      <c r="T115" s="256">
        <f>+Q114/30</f>
        <v>0</v>
      </c>
      <c r="U115" s="257"/>
      <c r="V115" s="258"/>
      <c r="W115" s="275"/>
      <c r="X115" s="268"/>
      <c r="AA115" s="11"/>
      <c r="AB115" s="132"/>
      <c r="AC115" s="137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38"/>
      <c r="AP115" s="132"/>
      <c r="AQ115" s="132"/>
      <c r="AR115" s="132"/>
      <c r="AS115" s="132"/>
      <c r="AT115" s="132"/>
      <c r="AU115" s="132"/>
      <c r="AV115" s="132"/>
      <c r="AW115" s="1"/>
      <c r="AX115" s="1"/>
    </row>
    <row r="116" spans="1:50" ht="12" customHeight="1" thickBot="1">
      <c r="A116" s="1"/>
      <c r="B116" s="41"/>
      <c r="C116" s="49"/>
      <c r="D116" s="34"/>
      <c r="E116" s="135" t="s">
        <v>33</v>
      </c>
      <c r="F116" s="202"/>
      <c r="G116" s="191"/>
      <c r="H116" s="191"/>
      <c r="I116" s="191"/>
      <c r="J116" s="191"/>
      <c r="K116" s="191"/>
      <c r="L116" s="191"/>
      <c r="M116" s="191"/>
      <c r="N116" s="191"/>
      <c r="O116" s="193"/>
      <c r="P116" s="34">
        <f t="shared" si="5"/>
        <v>0</v>
      </c>
      <c r="Q116" s="278"/>
      <c r="R116" s="254"/>
      <c r="S116" s="255"/>
      <c r="T116" s="259"/>
      <c r="U116" s="260"/>
      <c r="V116" s="261"/>
      <c r="W116" s="243"/>
      <c r="X116" s="247"/>
      <c r="AA116" s="11"/>
      <c r="AB116" s="132"/>
      <c r="AC116" s="137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38"/>
      <c r="AP116" s="132"/>
      <c r="AQ116" s="132"/>
      <c r="AR116" s="132"/>
      <c r="AS116" s="132"/>
      <c r="AT116" s="132"/>
      <c r="AU116" s="132"/>
      <c r="AV116" s="132"/>
      <c r="AW116" s="1"/>
      <c r="AX116" s="1"/>
    </row>
    <row r="117" spans="1:50" ht="12" customHeight="1">
      <c r="A117" s="1"/>
      <c r="B117" s="39"/>
      <c r="C117" s="53"/>
      <c r="D117" s="32"/>
      <c r="E117" s="133" t="s">
        <v>31</v>
      </c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43">
        <f t="shared" si="5"/>
        <v>0</v>
      </c>
      <c r="Q117" s="276">
        <f>+P117+P118+P119+Y117</f>
        <v>0</v>
      </c>
      <c r="R117" s="51"/>
      <c r="S117" s="52"/>
      <c r="T117" s="52"/>
      <c r="U117" s="52"/>
      <c r="V117" s="53"/>
      <c r="W117" s="242"/>
      <c r="X117" s="246"/>
      <c r="Y117">
        <f>SUM(W117:X117)</f>
        <v>0</v>
      </c>
      <c r="AA117" s="11"/>
      <c r="AB117" s="132"/>
      <c r="AC117" s="137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38"/>
      <c r="AP117" s="132"/>
      <c r="AQ117" s="132"/>
      <c r="AR117" s="132"/>
      <c r="AS117" s="132"/>
      <c r="AT117" s="132"/>
      <c r="AU117" s="132"/>
      <c r="AV117" s="132"/>
      <c r="AW117" s="1"/>
      <c r="AX117" s="1"/>
    </row>
    <row r="118" spans="1:24" ht="12" customHeight="1">
      <c r="A118" s="1"/>
      <c r="B118" s="38"/>
      <c r="C118" s="48"/>
      <c r="D118" s="33"/>
      <c r="E118" s="134" t="s">
        <v>32</v>
      </c>
      <c r="F118" s="201"/>
      <c r="G118" s="89"/>
      <c r="H118" s="89"/>
      <c r="I118" s="89"/>
      <c r="J118" s="89"/>
      <c r="K118" s="89"/>
      <c r="L118" s="89"/>
      <c r="M118" s="89"/>
      <c r="N118" s="89"/>
      <c r="O118" s="123"/>
      <c r="P118" s="33">
        <f t="shared" si="5"/>
        <v>0</v>
      </c>
      <c r="Q118" s="277"/>
      <c r="R118" s="252" t="s">
        <v>45</v>
      </c>
      <c r="S118" s="253"/>
      <c r="T118" s="256">
        <f>+Q117/30</f>
        <v>0</v>
      </c>
      <c r="U118" s="257"/>
      <c r="V118" s="258"/>
      <c r="W118" s="275"/>
      <c r="X118" s="268"/>
    </row>
    <row r="119" spans="1:24" ht="12" customHeight="1" thickBot="1">
      <c r="A119" s="1"/>
      <c r="B119" s="41"/>
      <c r="C119" s="49"/>
      <c r="D119" s="34"/>
      <c r="E119" s="135" t="s">
        <v>33</v>
      </c>
      <c r="F119" s="202"/>
      <c r="G119" s="191"/>
      <c r="H119" s="191"/>
      <c r="I119" s="191"/>
      <c r="J119" s="191"/>
      <c r="K119" s="191"/>
      <c r="L119" s="191"/>
      <c r="M119" s="191"/>
      <c r="N119" s="191"/>
      <c r="O119" s="193"/>
      <c r="P119" s="34">
        <f t="shared" si="5"/>
        <v>0</v>
      </c>
      <c r="Q119" s="278"/>
      <c r="R119" s="254"/>
      <c r="S119" s="255"/>
      <c r="T119" s="259"/>
      <c r="U119" s="260"/>
      <c r="V119" s="261"/>
      <c r="W119" s="243"/>
      <c r="X119" s="247"/>
    </row>
    <row r="120" spans="1:25" ht="12" customHeight="1">
      <c r="A120" s="1"/>
      <c r="B120" s="39"/>
      <c r="C120" s="53"/>
      <c r="D120" s="32"/>
      <c r="E120" s="133" t="s">
        <v>31</v>
      </c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43">
        <f t="shared" si="5"/>
        <v>0</v>
      </c>
      <c r="Q120" s="276">
        <f>+P120+P121+P122+Y120</f>
        <v>0</v>
      </c>
      <c r="R120" s="51"/>
      <c r="S120" s="52"/>
      <c r="T120" s="52"/>
      <c r="U120" s="52"/>
      <c r="V120" s="53"/>
      <c r="W120" s="242"/>
      <c r="X120" s="246"/>
      <c r="Y120">
        <f>SUM(W120:X120)</f>
        <v>0</v>
      </c>
    </row>
    <row r="121" spans="1:24" ht="12" customHeight="1">
      <c r="A121" s="1"/>
      <c r="B121" s="38"/>
      <c r="C121" s="48"/>
      <c r="D121" s="33"/>
      <c r="E121" s="134" t="s">
        <v>32</v>
      </c>
      <c r="F121" s="201"/>
      <c r="G121" s="89"/>
      <c r="H121" s="89"/>
      <c r="I121" s="89"/>
      <c r="J121" s="89"/>
      <c r="K121" s="89"/>
      <c r="L121" s="89"/>
      <c r="M121" s="89"/>
      <c r="N121" s="89"/>
      <c r="O121" s="123"/>
      <c r="P121" s="33">
        <f t="shared" si="5"/>
        <v>0</v>
      </c>
      <c r="Q121" s="277"/>
      <c r="R121" s="252" t="s">
        <v>45</v>
      </c>
      <c r="S121" s="253"/>
      <c r="T121" s="256">
        <f>+Q120/30</f>
        <v>0</v>
      </c>
      <c r="U121" s="257"/>
      <c r="V121" s="258"/>
      <c r="W121" s="275"/>
      <c r="X121" s="268"/>
    </row>
    <row r="122" spans="2:24" ht="12" customHeight="1" thickBot="1">
      <c r="B122" s="41"/>
      <c r="C122" s="49"/>
      <c r="D122" s="34"/>
      <c r="E122" s="135" t="s">
        <v>33</v>
      </c>
      <c r="F122" s="202"/>
      <c r="G122" s="191"/>
      <c r="H122" s="191"/>
      <c r="I122" s="191"/>
      <c r="J122" s="191"/>
      <c r="K122" s="191"/>
      <c r="L122" s="191"/>
      <c r="M122" s="191"/>
      <c r="N122" s="191"/>
      <c r="O122" s="193"/>
      <c r="P122" s="34">
        <f t="shared" si="5"/>
        <v>0</v>
      </c>
      <c r="Q122" s="278"/>
      <c r="R122" s="254"/>
      <c r="S122" s="255"/>
      <c r="T122" s="259"/>
      <c r="U122" s="260"/>
      <c r="V122" s="261"/>
      <c r="W122" s="243"/>
      <c r="X122" s="247"/>
    </row>
    <row r="123" spans="2:25" ht="12" customHeight="1">
      <c r="B123" s="39"/>
      <c r="C123" s="53"/>
      <c r="D123" s="32"/>
      <c r="E123" s="133" t="s">
        <v>31</v>
      </c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43">
        <f t="shared" si="5"/>
        <v>0</v>
      </c>
      <c r="Q123" s="276">
        <f>+P123+P124+P125+Y123</f>
        <v>0</v>
      </c>
      <c r="R123" s="51"/>
      <c r="S123" s="52"/>
      <c r="T123" s="52"/>
      <c r="U123" s="52"/>
      <c r="V123" s="53"/>
      <c r="W123" s="242"/>
      <c r="X123" s="246"/>
      <c r="Y123">
        <f>SUM(W123:X123)</f>
        <v>0</v>
      </c>
    </row>
    <row r="124" spans="2:24" ht="12" customHeight="1">
      <c r="B124" s="38"/>
      <c r="C124" s="48"/>
      <c r="D124" s="33"/>
      <c r="E124" s="134" t="s">
        <v>32</v>
      </c>
      <c r="F124" s="201"/>
      <c r="G124" s="89"/>
      <c r="H124" s="89"/>
      <c r="I124" s="89"/>
      <c r="J124" s="89"/>
      <c r="K124" s="89"/>
      <c r="L124" s="89"/>
      <c r="M124" s="89"/>
      <c r="N124" s="89"/>
      <c r="O124" s="123"/>
      <c r="P124" s="33">
        <f t="shared" si="5"/>
        <v>0</v>
      </c>
      <c r="Q124" s="277"/>
      <c r="R124" s="252" t="s">
        <v>45</v>
      </c>
      <c r="S124" s="253"/>
      <c r="T124" s="256">
        <f>+Q123/30</f>
        <v>0</v>
      </c>
      <c r="U124" s="257"/>
      <c r="V124" s="258"/>
      <c r="W124" s="275"/>
      <c r="X124" s="268"/>
    </row>
    <row r="125" spans="2:24" ht="12" customHeight="1" thickBot="1">
      <c r="B125" s="41"/>
      <c r="C125" s="49"/>
      <c r="D125" s="34"/>
      <c r="E125" s="135" t="s">
        <v>33</v>
      </c>
      <c r="F125" s="202"/>
      <c r="G125" s="191"/>
      <c r="H125" s="191"/>
      <c r="I125" s="191"/>
      <c r="J125" s="191"/>
      <c r="K125" s="191"/>
      <c r="L125" s="191"/>
      <c r="M125" s="191"/>
      <c r="N125" s="191"/>
      <c r="O125" s="193"/>
      <c r="P125" s="34">
        <f t="shared" si="5"/>
        <v>0</v>
      </c>
      <c r="Q125" s="278"/>
      <c r="R125" s="254"/>
      <c r="S125" s="255"/>
      <c r="T125" s="259"/>
      <c r="U125" s="260"/>
      <c r="V125" s="261"/>
      <c r="W125" s="243"/>
      <c r="X125" s="247"/>
    </row>
    <row r="126" spans="2:25" ht="12" customHeight="1">
      <c r="B126" s="39"/>
      <c r="C126" s="53"/>
      <c r="D126" s="32"/>
      <c r="E126" s="133" t="s">
        <v>31</v>
      </c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43">
        <f t="shared" si="5"/>
        <v>0</v>
      </c>
      <c r="Q126" s="276">
        <f>+P126+P127+P128+Y126</f>
        <v>0</v>
      </c>
      <c r="R126" s="51"/>
      <c r="S126" s="52"/>
      <c r="T126" s="52"/>
      <c r="U126" s="52"/>
      <c r="V126" s="53"/>
      <c r="W126" s="242"/>
      <c r="X126" s="246"/>
      <c r="Y126">
        <f>SUM(W126:X126)</f>
        <v>0</v>
      </c>
    </row>
    <row r="127" spans="2:24" ht="12" customHeight="1">
      <c r="B127" s="38"/>
      <c r="C127" s="48"/>
      <c r="D127" s="33"/>
      <c r="E127" s="134" t="s">
        <v>32</v>
      </c>
      <c r="F127" s="201"/>
      <c r="G127" s="89"/>
      <c r="H127" s="89"/>
      <c r="I127" s="89"/>
      <c r="J127" s="89"/>
      <c r="K127" s="89"/>
      <c r="L127" s="89"/>
      <c r="M127" s="89"/>
      <c r="N127" s="89"/>
      <c r="O127" s="123"/>
      <c r="P127" s="33">
        <f t="shared" si="5"/>
        <v>0</v>
      </c>
      <c r="Q127" s="277"/>
      <c r="R127" s="252" t="s">
        <v>45</v>
      </c>
      <c r="S127" s="253"/>
      <c r="T127" s="256">
        <f>+Q126/30</f>
        <v>0</v>
      </c>
      <c r="U127" s="257"/>
      <c r="V127" s="258"/>
      <c r="W127" s="275"/>
      <c r="X127" s="268"/>
    </row>
    <row r="128" spans="2:24" ht="12" customHeight="1" thickBot="1">
      <c r="B128" s="41"/>
      <c r="C128" s="49"/>
      <c r="D128" s="34"/>
      <c r="E128" s="135" t="s">
        <v>33</v>
      </c>
      <c r="F128" s="202"/>
      <c r="G128" s="191"/>
      <c r="H128" s="191"/>
      <c r="I128" s="191"/>
      <c r="J128" s="191"/>
      <c r="K128" s="191"/>
      <c r="L128" s="191"/>
      <c r="M128" s="191"/>
      <c r="N128" s="191"/>
      <c r="O128" s="193"/>
      <c r="P128" s="34">
        <f t="shared" si="5"/>
        <v>0</v>
      </c>
      <c r="Q128" s="278"/>
      <c r="R128" s="254"/>
      <c r="S128" s="255"/>
      <c r="T128" s="259"/>
      <c r="U128" s="260"/>
      <c r="V128" s="261"/>
      <c r="W128" s="243"/>
      <c r="X128" s="247"/>
    </row>
    <row r="129" spans="2:25" ht="12" customHeight="1">
      <c r="B129" s="39"/>
      <c r="C129" s="53"/>
      <c r="D129" s="32"/>
      <c r="E129" s="133" t="s">
        <v>31</v>
      </c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43">
        <f t="shared" si="5"/>
        <v>0</v>
      </c>
      <c r="Q129" s="276">
        <f>+P129+P130+P131+Y129</f>
        <v>0</v>
      </c>
      <c r="R129" s="51"/>
      <c r="S129" s="52"/>
      <c r="T129" s="52"/>
      <c r="U129" s="52"/>
      <c r="V129" s="53"/>
      <c r="W129" s="242"/>
      <c r="X129" s="246"/>
      <c r="Y129">
        <f>SUM(W129:X129)</f>
        <v>0</v>
      </c>
    </row>
    <row r="130" spans="2:24" ht="12" customHeight="1">
      <c r="B130" s="38"/>
      <c r="C130" s="48"/>
      <c r="D130" s="33"/>
      <c r="E130" s="134" t="s">
        <v>32</v>
      </c>
      <c r="F130" s="201"/>
      <c r="G130" s="89"/>
      <c r="H130" s="89"/>
      <c r="I130" s="89"/>
      <c r="J130" s="89"/>
      <c r="K130" s="89"/>
      <c r="L130" s="89"/>
      <c r="M130" s="89"/>
      <c r="N130" s="89"/>
      <c r="O130" s="123"/>
      <c r="P130" s="33">
        <f t="shared" si="5"/>
        <v>0</v>
      </c>
      <c r="Q130" s="277"/>
      <c r="R130" s="252" t="s">
        <v>45</v>
      </c>
      <c r="S130" s="253"/>
      <c r="T130" s="256">
        <f>+Q129/30</f>
        <v>0</v>
      </c>
      <c r="U130" s="257"/>
      <c r="V130" s="258"/>
      <c r="W130" s="275"/>
      <c r="X130" s="268"/>
    </row>
    <row r="131" spans="2:24" ht="12" customHeight="1" thickBot="1">
      <c r="B131" s="41"/>
      <c r="C131" s="49"/>
      <c r="D131" s="34"/>
      <c r="E131" s="135" t="s">
        <v>33</v>
      </c>
      <c r="F131" s="202"/>
      <c r="G131" s="191"/>
      <c r="H131" s="191"/>
      <c r="I131" s="191"/>
      <c r="J131" s="191"/>
      <c r="K131" s="191"/>
      <c r="L131" s="191"/>
      <c r="M131" s="191"/>
      <c r="N131" s="191"/>
      <c r="O131" s="193"/>
      <c r="P131" s="34">
        <f aca="true" t="shared" si="6" ref="P131:P162">SUM(F131:O131)</f>
        <v>0</v>
      </c>
      <c r="Q131" s="278"/>
      <c r="R131" s="254"/>
      <c r="S131" s="255"/>
      <c r="T131" s="259"/>
      <c r="U131" s="260"/>
      <c r="V131" s="261"/>
      <c r="W131" s="243"/>
      <c r="X131" s="247"/>
    </row>
    <row r="132" spans="2:25" ht="12" customHeight="1">
      <c r="B132" s="39"/>
      <c r="C132" s="53"/>
      <c r="D132" s="32"/>
      <c r="E132" s="133" t="s">
        <v>31</v>
      </c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43">
        <f t="shared" si="6"/>
        <v>0</v>
      </c>
      <c r="Q132" s="276">
        <f>+P132+P133+P134+Y132</f>
        <v>0</v>
      </c>
      <c r="R132" s="51"/>
      <c r="S132" s="52"/>
      <c r="T132" s="52"/>
      <c r="U132" s="52"/>
      <c r="V132" s="53"/>
      <c r="W132" s="242"/>
      <c r="X132" s="246"/>
      <c r="Y132">
        <f>SUM(W132:X132)</f>
        <v>0</v>
      </c>
    </row>
    <row r="133" spans="2:24" ht="12" customHeight="1">
      <c r="B133" s="38"/>
      <c r="C133" s="48"/>
      <c r="D133" s="33"/>
      <c r="E133" s="134" t="s">
        <v>32</v>
      </c>
      <c r="F133" s="201"/>
      <c r="G133" s="89"/>
      <c r="H133" s="89"/>
      <c r="I133" s="89"/>
      <c r="J133" s="89"/>
      <c r="K133" s="89"/>
      <c r="L133" s="89"/>
      <c r="M133" s="89"/>
      <c r="N133" s="89"/>
      <c r="O133" s="123"/>
      <c r="P133" s="33">
        <f t="shared" si="6"/>
        <v>0</v>
      </c>
      <c r="Q133" s="277"/>
      <c r="R133" s="252" t="s">
        <v>45</v>
      </c>
      <c r="S133" s="253"/>
      <c r="T133" s="256">
        <f>+Q132/30</f>
        <v>0</v>
      </c>
      <c r="U133" s="257"/>
      <c r="V133" s="258"/>
      <c r="W133" s="275"/>
      <c r="X133" s="268"/>
    </row>
    <row r="134" spans="2:24" ht="12" customHeight="1" thickBot="1">
      <c r="B134" s="41"/>
      <c r="C134" s="49"/>
      <c r="D134" s="34"/>
      <c r="E134" s="135" t="s">
        <v>33</v>
      </c>
      <c r="F134" s="202"/>
      <c r="G134" s="191"/>
      <c r="H134" s="191"/>
      <c r="I134" s="191"/>
      <c r="J134" s="191"/>
      <c r="K134" s="191"/>
      <c r="L134" s="191"/>
      <c r="M134" s="191"/>
      <c r="N134" s="191"/>
      <c r="O134" s="193"/>
      <c r="P134" s="34">
        <f t="shared" si="6"/>
        <v>0</v>
      </c>
      <c r="Q134" s="278"/>
      <c r="R134" s="254"/>
      <c r="S134" s="255"/>
      <c r="T134" s="259"/>
      <c r="U134" s="260"/>
      <c r="V134" s="261"/>
      <c r="W134" s="243"/>
      <c r="X134" s="247"/>
    </row>
    <row r="135" spans="2:25" ht="12" customHeight="1">
      <c r="B135" s="39"/>
      <c r="C135" s="53"/>
      <c r="D135" s="32"/>
      <c r="E135" s="133" t="s">
        <v>31</v>
      </c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43">
        <f t="shared" si="6"/>
        <v>0</v>
      </c>
      <c r="Q135" s="276">
        <f>+P135+P136+P137+Y135</f>
        <v>0</v>
      </c>
      <c r="R135" s="51"/>
      <c r="S135" s="52"/>
      <c r="T135" s="52"/>
      <c r="U135" s="52"/>
      <c r="V135" s="53"/>
      <c r="W135" s="242"/>
      <c r="X135" s="246"/>
      <c r="Y135">
        <f>SUM(W135:X135)</f>
        <v>0</v>
      </c>
    </row>
    <row r="136" spans="2:24" ht="12" customHeight="1">
      <c r="B136" s="38"/>
      <c r="C136" s="48"/>
      <c r="D136" s="33"/>
      <c r="E136" s="134" t="s">
        <v>32</v>
      </c>
      <c r="F136" s="201"/>
      <c r="G136" s="89"/>
      <c r="H136" s="89"/>
      <c r="I136" s="89"/>
      <c r="J136" s="89"/>
      <c r="K136" s="89"/>
      <c r="L136" s="89"/>
      <c r="M136" s="89"/>
      <c r="N136" s="89"/>
      <c r="O136" s="123"/>
      <c r="P136" s="33">
        <f t="shared" si="6"/>
        <v>0</v>
      </c>
      <c r="Q136" s="277"/>
      <c r="R136" s="252" t="s">
        <v>45</v>
      </c>
      <c r="S136" s="253"/>
      <c r="T136" s="256">
        <f>+Q135/30</f>
        <v>0</v>
      </c>
      <c r="U136" s="257"/>
      <c r="V136" s="258"/>
      <c r="W136" s="275"/>
      <c r="X136" s="268"/>
    </row>
    <row r="137" spans="2:24" ht="12" customHeight="1" thickBot="1">
      <c r="B137" s="41"/>
      <c r="C137" s="49"/>
      <c r="D137" s="34"/>
      <c r="E137" s="135" t="s">
        <v>33</v>
      </c>
      <c r="F137" s="202"/>
      <c r="G137" s="191"/>
      <c r="H137" s="191"/>
      <c r="I137" s="191"/>
      <c r="J137" s="191"/>
      <c r="K137" s="191"/>
      <c r="L137" s="191"/>
      <c r="M137" s="191"/>
      <c r="N137" s="191"/>
      <c r="O137" s="193"/>
      <c r="P137" s="34">
        <f t="shared" si="6"/>
        <v>0</v>
      </c>
      <c r="Q137" s="278"/>
      <c r="R137" s="254"/>
      <c r="S137" s="255"/>
      <c r="T137" s="259"/>
      <c r="U137" s="260"/>
      <c r="V137" s="261"/>
      <c r="W137" s="243"/>
      <c r="X137" s="247"/>
    </row>
    <row r="138" spans="2:25" ht="12" customHeight="1">
      <c r="B138" s="39"/>
      <c r="C138" s="53"/>
      <c r="D138" s="32"/>
      <c r="E138" s="133" t="s">
        <v>31</v>
      </c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43">
        <f t="shared" si="6"/>
        <v>0</v>
      </c>
      <c r="Q138" s="276">
        <f>+P138+P139+P140+Y138</f>
        <v>0</v>
      </c>
      <c r="R138" s="51"/>
      <c r="S138" s="52"/>
      <c r="T138" s="52"/>
      <c r="U138" s="52"/>
      <c r="V138" s="53"/>
      <c r="W138" s="242"/>
      <c r="X138" s="246"/>
      <c r="Y138">
        <f>SUM(W138:X138)</f>
        <v>0</v>
      </c>
    </row>
    <row r="139" spans="2:24" ht="12" customHeight="1">
      <c r="B139" s="38"/>
      <c r="C139" s="48"/>
      <c r="D139" s="33"/>
      <c r="E139" s="134" t="s">
        <v>32</v>
      </c>
      <c r="F139" s="201"/>
      <c r="G139" s="89"/>
      <c r="H139" s="89"/>
      <c r="I139" s="89"/>
      <c r="J139" s="89"/>
      <c r="K139" s="89"/>
      <c r="L139" s="89"/>
      <c r="M139" s="89"/>
      <c r="N139" s="89"/>
      <c r="O139" s="123"/>
      <c r="P139" s="33">
        <f t="shared" si="6"/>
        <v>0</v>
      </c>
      <c r="Q139" s="277"/>
      <c r="R139" s="252" t="s">
        <v>45</v>
      </c>
      <c r="S139" s="253"/>
      <c r="T139" s="256">
        <f>+Q138/30</f>
        <v>0</v>
      </c>
      <c r="U139" s="257"/>
      <c r="V139" s="258"/>
      <c r="W139" s="275"/>
      <c r="X139" s="268"/>
    </row>
    <row r="140" spans="2:24" ht="12" customHeight="1" thickBot="1">
      <c r="B140" s="41"/>
      <c r="C140" s="49"/>
      <c r="D140" s="34"/>
      <c r="E140" s="135" t="s">
        <v>33</v>
      </c>
      <c r="F140" s="202"/>
      <c r="G140" s="191"/>
      <c r="H140" s="191"/>
      <c r="I140" s="191"/>
      <c r="J140" s="191"/>
      <c r="K140" s="191"/>
      <c r="L140" s="191"/>
      <c r="M140" s="191"/>
      <c r="N140" s="191"/>
      <c r="O140" s="193"/>
      <c r="P140" s="34">
        <f t="shared" si="6"/>
        <v>0</v>
      </c>
      <c r="Q140" s="278"/>
      <c r="R140" s="254"/>
      <c r="S140" s="255"/>
      <c r="T140" s="259"/>
      <c r="U140" s="260"/>
      <c r="V140" s="261"/>
      <c r="W140" s="243"/>
      <c r="X140" s="247"/>
    </row>
    <row r="141" spans="2:25" ht="12" customHeight="1">
      <c r="B141" s="39"/>
      <c r="C141" s="53"/>
      <c r="D141" s="32"/>
      <c r="E141" s="133" t="s">
        <v>31</v>
      </c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43">
        <f t="shared" si="6"/>
        <v>0</v>
      </c>
      <c r="Q141" s="276">
        <f>+P141+P142+P143+Y141</f>
        <v>0</v>
      </c>
      <c r="R141" s="51"/>
      <c r="S141" s="52"/>
      <c r="T141" s="52"/>
      <c r="U141" s="52"/>
      <c r="V141" s="53"/>
      <c r="W141" s="242"/>
      <c r="X141" s="246"/>
      <c r="Y141">
        <f>SUM(W141:X141)</f>
        <v>0</v>
      </c>
    </row>
    <row r="142" spans="2:24" ht="12" customHeight="1">
      <c r="B142" s="38"/>
      <c r="C142" s="48"/>
      <c r="D142" s="33"/>
      <c r="E142" s="134" t="s">
        <v>32</v>
      </c>
      <c r="F142" s="201"/>
      <c r="G142" s="89"/>
      <c r="H142" s="89"/>
      <c r="I142" s="89"/>
      <c r="J142" s="89"/>
      <c r="K142" s="89"/>
      <c r="L142" s="89"/>
      <c r="M142" s="89"/>
      <c r="N142" s="89"/>
      <c r="O142" s="123"/>
      <c r="P142" s="33">
        <f t="shared" si="6"/>
        <v>0</v>
      </c>
      <c r="Q142" s="277"/>
      <c r="R142" s="252" t="s">
        <v>45</v>
      </c>
      <c r="S142" s="253"/>
      <c r="T142" s="256">
        <f>+Q141/30</f>
        <v>0</v>
      </c>
      <c r="U142" s="257"/>
      <c r="V142" s="258"/>
      <c r="W142" s="275"/>
      <c r="X142" s="268"/>
    </row>
    <row r="143" spans="2:24" ht="12" customHeight="1" thickBot="1">
      <c r="B143" s="41"/>
      <c r="C143" s="49"/>
      <c r="D143" s="34"/>
      <c r="E143" s="135" t="s">
        <v>33</v>
      </c>
      <c r="F143" s="202"/>
      <c r="G143" s="191"/>
      <c r="H143" s="191"/>
      <c r="I143" s="191"/>
      <c r="J143" s="191"/>
      <c r="K143" s="191"/>
      <c r="L143" s="191"/>
      <c r="M143" s="191"/>
      <c r="N143" s="191"/>
      <c r="O143" s="193"/>
      <c r="P143" s="34">
        <f t="shared" si="6"/>
        <v>0</v>
      </c>
      <c r="Q143" s="278"/>
      <c r="R143" s="254"/>
      <c r="S143" s="255"/>
      <c r="T143" s="259"/>
      <c r="U143" s="260"/>
      <c r="V143" s="261"/>
      <c r="W143" s="243"/>
      <c r="X143" s="247"/>
    </row>
    <row r="144" spans="2:25" ht="12" customHeight="1">
      <c r="B144" s="39"/>
      <c r="C144" s="53"/>
      <c r="D144" s="32"/>
      <c r="E144" s="133" t="s">
        <v>31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43">
        <f t="shared" si="6"/>
        <v>0</v>
      </c>
      <c r="Q144" s="276">
        <f>+P144+P145+P146+Y144</f>
        <v>0</v>
      </c>
      <c r="R144" s="51"/>
      <c r="S144" s="52"/>
      <c r="T144" s="52"/>
      <c r="U144" s="52"/>
      <c r="V144" s="53"/>
      <c r="W144" s="242"/>
      <c r="X144" s="246"/>
      <c r="Y144">
        <f>SUM(W144:X144)</f>
        <v>0</v>
      </c>
    </row>
    <row r="145" spans="2:24" ht="12" customHeight="1">
      <c r="B145" s="38"/>
      <c r="C145" s="48"/>
      <c r="D145" s="33"/>
      <c r="E145" s="134" t="s">
        <v>32</v>
      </c>
      <c r="F145" s="201"/>
      <c r="G145" s="89"/>
      <c r="H145" s="89"/>
      <c r="I145" s="89"/>
      <c r="J145" s="89"/>
      <c r="K145" s="89"/>
      <c r="L145" s="89"/>
      <c r="M145" s="89"/>
      <c r="N145" s="89"/>
      <c r="O145" s="123"/>
      <c r="P145" s="33">
        <f t="shared" si="6"/>
        <v>0</v>
      </c>
      <c r="Q145" s="277"/>
      <c r="R145" s="252" t="s">
        <v>45</v>
      </c>
      <c r="S145" s="253"/>
      <c r="T145" s="256">
        <f>+Q144/30</f>
        <v>0</v>
      </c>
      <c r="U145" s="257"/>
      <c r="V145" s="258"/>
      <c r="W145" s="275"/>
      <c r="X145" s="268"/>
    </row>
    <row r="146" spans="2:24" ht="12" customHeight="1" thickBot="1">
      <c r="B146" s="41"/>
      <c r="C146" s="49"/>
      <c r="D146" s="34"/>
      <c r="E146" s="135" t="s">
        <v>33</v>
      </c>
      <c r="F146" s="202"/>
      <c r="G146" s="191"/>
      <c r="H146" s="191"/>
      <c r="I146" s="191"/>
      <c r="J146" s="191"/>
      <c r="K146" s="191"/>
      <c r="L146" s="191"/>
      <c r="M146" s="191"/>
      <c r="N146" s="191"/>
      <c r="O146" s="193"/>
      <c r="P146" s="34">
        <f t="shared" si="6"/>
        <v>0</v>
      </c>
      <c r="Q146" s="278"/>
      <c r="R146" s="254"/>
      <c r="S146" s="255"/>
      <c r="T146" s="259"/>
      <c r="U146" s="260"/>
      <c r="V146" s="261"/>
      <c r="W146" s="243"/>
      <c r="X146" s="247"/>
    </row>
    <row r="147" spans="2:25" ht="12" customHeight="1">
      <c r="B147" s="39"/>
      <c r="C147" s="53"/>
      <c r="D147" s="32"/>
      <c r="E147" s="133" t="s">
        <v>31</v>
      </c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43">
        <f t="shared" si="6"/>
        <v>0</v>
      </c>
      <c r="Q147" s="276">
        <f>+P147+P148+P149+Y147</f>
        <v>0</v>
      </c>
      <c r="R147" s="51"/>
      <c r="S147" s="52"/>
      <c r="T147" s="52"/>
      <c r="U147" s="52"/>
      <c r="V147" s="53"/>
      <c r="W147" s="242"/>
      <c r="X147" s="246"/>
      <c r="Y147">
        <f>SUM(W147:X147)</f>
        <v>0</v>
      </c>
    </row>
    <row r="148" spans="2:24" ht="12" customHeight="1">
      <c r="B148" s="38"/>
      <c r="C148" s="48"/>
      <c r="D148" s="33"/>
      <c r="E148" s="134" t="s">
        <v>32</v>
      </c>
      <c r="F148" s="201"/>
      <c r="G148" s="89"/>
      <c r="H148" s="89"/>
      <c r="I148" s="89"/>
      <c r="J148" s="89"/>
      <c r="K148" s="89"/>
      <c r="L148" s="89"/>
      <c r="M148" s="89"/>
      <c r="N148" s="89"/>
      <c r="O148" s="123"/>
      <c r="P148" s="33">
        <f t="shared" si="6"/>
        <v>0</v>
      </c>
      <c r="Q148" s="277"/>
      <c r="R148" s="252" t="s">
        <v>45</v>
      </c>
      <c r="S148" s="253"/>
      <c r="T148" s="256">
        <f>+Q147/30</f>
        <v>0</v>
      </c>
      <c r="U148" s="257"/>
      <c r="V148" s="258"/>
      <c r="W148" s="275"/>
      <c r="X148" s="268"/>
    </row>
    <row r="149" spans="2:24" ht="12" customHeight="1" thickBot="1">
      <c r="B149" s="41"/>
      <c r="C149" s="49"/>
      <c r="D149" s="34"/>
      <c r="E149" s="135" t="s">
        <v>33</v>
      </c>
      <c r="F149" s="202"/>
      <c r="G149" s="191"/>
      <c r="H149" s="191"/>
      <c r="I149" s="191"/>
      <c r="J149" s="191"/>
      <c r="K149" s="191"/>
      <c r="L149" s="191"/>
      <c r="M149" s="191"/>
      <c r="N149" s="191"/>
      <c r="O149" s="193"/>
      <c r="P149" s="34">
        <f t="shared" si="6"/>
        <v>0</v>
      </c>
      <c r="Q149" s="278"/>
      <c r="R149" s="254"/>
      <c r="S149" s="255"/>
      <c r="T149" s="259"/>
      <c r="U149" s="260"/>
      <c r="V149" s="261"/>
      <c r="W149" s="243"/>
      <c r="X149" s="247"/>
    </row>
    <row r="150" spans="2:25" ht="12" customHeight="1">
      <c r="B150" s="39"/>
      <c r="C150" s="53"/>
      <c r="D150" s="32"/>
      <c r="E150" s="133" t="s">
        <v>31</v>
      </c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43">
        <f t="shared" si="6"/>
        <v>0</v>
      </c>
      <c r="Q150" s="276">
        <f>+P150+P151+P152+Y150</f>
        <v>0</v>
      </c>
      <c r="R150" s="51"/>
      <c r="S150" s="52"/>
      <c r="T150" s="52"/>
      <c r="U150" s="52"/>
      <c r="V150" s="53"/>
      <c r="W150" s="242"/>
      <c r="X150" s="246"/>
      <c r="Y150">
        <f>SUM(W150:X150)</f>
        <v>0</v>
      </c>
    </row>
    <row r="151" spans="2:24" ht="12" customHeight="1">
      <c r="B151" s="38"/>
      <c r="C151" s="48"/>
      <c r="D151" s="33"/>
      <c r="E151" s="134" t="s">
        <v>32</v>
      </c>
      <c r="F151" s="201"/>
      <c r="G151" s="89"/>
      <c r="H151" s="89"/>
      <c r="I151" s="89"/>
      <c r="J151" s="89"/>
      <c r="K151" s="89"/>
      <c r="L151" s="89"/>
      <c r="M151" s="89"/>
      <c r="N151" s="89"/>
      <c r="O151" s="123"/>
      <c r="P151" s="33">
        <f t="shared" si="6"/>
        <v>0</v>
      </c>
      <c r="Q151" s="277"/>
      <c r="R151" s="252" t="s">
        <v>45</v>
      </c>
      <c r="S151" s="253"/>
      <c r="T151" s="256">
        <f>+Q150/30</f>
        <v>0</v>
      </c>
      <c r="U151" s="257"/>
      <c r="V151" s="258"/>
      <c r="W151" s="275"/>
      <c r="X151" s="268"/>
    </row>
    <row r="152" spans="2:24" ht="12" customHeight="1" thickBot="1">
      <c r="B152" s="41"/>
      <c r="C152" s="49"/>
      <c r="D152" s="34"/>
      <c r="E152" s="135" t="s">
        <v>33</v>
      </c>
      <c r="F152" s="202"/>
      <c r="G152" s="191"/>
      <c r="H152" s="191"/>
      <c r="I152" s="191"/>
      <c r="J152" s="191"/>
      <c r="K152" s="191"/>
      <c r="L152" s="191"/>
      <c r="M152" s="191"/>
      <c r="N152" s="191"/>
      <c r="O152" s="193"/>
      <c r="P152" s="34">
        <f t="shared" si="6"/>
        <v>0</v>
      </c>
      <c r="Q152" s="278"/>
      <c r="R152" s="254"/>
      <c r="S152" s="255"/>
      <c r="T152" s="259"/>
      <c r="U152" s="260"/>
      <c r="V152" s="261"/>
      <c r="W152" s="243"/>
      <c r="X152" s="247"/>
    </row>
    <row r="153" spans="2:25" ht="12" customHeight="1">
      <c r="B153" s="39"/>
      <c r="C153" s="53"/>
      <c r="D153" s="32"/>
      <c r="E153" s="133" t="s">
        <v>31</v>
      </c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43">
        <f t="shared" si="6"/>
        <v>0</v>
      </c>
      <c r="Q153" s="276">
        <f>+P153+P154+P155+Y153</f>
        <v>0</v>
      </c>
      <c r="R153" s="51"/>
      <c r="S153" s="52"/>
      <c r="T153" s="52"/>
      <c r="U153" s="52"/>
      <c r="V153" s="53"/>
      <c r="W153" s="242"/>
      <c r="X153" s="246"/>
      <c r="Y153">
        <f>SUM(W153:X153)</f>
        <v>0</v>
      </c>
    </row>
    <row r="154" spans="2:24" ht="12" customHeight="1">
      <c r="B154" s="38"/>
      <c r="C154" s="48"/>
      <c r="D154" s="33"/>
      <c r="E154" s="134" t="s">
        <v>32</v>
      </c>
      <c r="F154" s="201"/>
      <c r="G154" s="89"/>
      <c r="H154" s="89"/>
      <c r="I154" s="89"/>
      <c r="J154" s="89"/>
      <c r="K154" s="89"/>
      <c r="L154" s="89"/>
      <c r="M154" s="89"/>
      <c r="N154" s="89"/>
      <c r="O154" s="123"/>
      <c r="P154" s="33">
        <f t="shared" si="6"/>
        <v>0</v>
      </c>
      <c r="Q154" s="277"/>
      <c r="R154" s="252" t="s">
        <v>45</v>
      </c>
      <c r="S154" s="253"/>
      <c r="T154" s="256">
        <f>+Q153/30</f>
        <v>0</v>
      </c>
      <c r="U154" s="257"/>
      <c r="V154" s="258"/>
      <c r="W154" s="275"/>
      <c r="X154" s="268"/>
    </row>
    <row r="155" spans="2:24" ht="12" customHeight="1" thickBot="1">
      <c r="B155" s="41"/>
      <c r="C155" s="49"/>
      <c r="D155" s="34"/>
      <c r="E155" s="135" t="s">
        <v>33</v>
      </c>
      <c r="F155" s="202"/>
      <c r="G155" s="191"/>
      <c r="H155" s="191"/>
      <c r="I155" s="191"/>
      <c r="J155" s="191"/>
      <c r="K155" s="191"/>
      <c r="L155" s="191"/>
      <c r="M155" s="191"/>
      <c r="N155" s="191"/>
      <c r="O155" s="193"/>
      <c r="P155" s="34">
        <f t="shared" si="6"/>
        <v>0</v>
      </c>
      <c r="Q155" s="278"/>
      <c r="R155" s="254"/>
      <c r="S155" s="255"/>
      <c r="T155" s="259"/>
      <c r="U155" s="260"/>
      <c r="V155" s="261"/>
      <c r="W155" s="243"/>
      <c r="X155" s="247"/>
    </row>
    <row r="156" spans="2:25" ht="12" customHeight="1">
      <c r="B156" s="39"/>
      <c r="C156" s="53"/>
      <c r="D156" s="32"/>
      <c r="E156" s="133" t="s">
        <v>31</v>
      </c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43">
        <f t="shared" si="6"/>
        <v>0</v>
      </c>
      <c r="Q156" s="276">
        <f>+P156+P157+P158+Y156</f>
        <v>0</v>
      </c>
      <c r="R156" s="51"/>
      <c r="S156" s="52"/>
      <c r="T156" s="52"/>
      <c r="U156" s="52"/>
      <c r="V156" s="53"/>
      <c r="W156" s="242"/>
      <c r="X156" s="246"/>
      <c r="Y156">
        <f>SUM(W156:X156)</f>
        <v>0</v>
      </c>
    </row>
    <row r="157" spans="2:24" ht="12" customHeight="1">
      <c r="B157" s="38"/>
      <c r="C157" s="48"/>
      <c r="D157" s="33"/>
      <c r="E157" s="134" t="s">
        <v>32</v>
      </c>
      <c r="F157" s="201"/>
      <c r="G157" s="89"/>
      <c r="H157" s="89"/>
      <c r="I157" s="89"/>
      <c r="J157" s="89"/>
      <c r="K157" s="89"/>
      <c r="L157" s="89"/>
      <c r="M157" s="89"/>
      <c r="N157" s="89"/>
      <c r="O157" s="123"/>
      <c r="P157" s="33">
        <f t="shared" si="6"/>
        <v>0</v>
      </c>
      <c r="Q157" s="277"/>
      <c r="R157" s="252" t="s">
        <v>45</v>
      </c>
      <c r="S157" s="253"/>
      <c r="T157" s="256">
        <f>+Q156/30</f>
        <v>0</v>
      </c>
      <c r="U157" s="257"/>
      <c r="V157" s="258"/>
      <c r="W157" s="275"/>
      <c r="X157" s="268"/>
    </row>
    <row r="158" spans="2:24" ht="12" customHeight="1" thickBot="1">
      <c r="B158" s="41"/>
      <c r="C158" s="49"/>
      <c r="D158" s="34"/>
      <c r="E158" s="135" t="s">
        <v>33</v>
      </c>
      <c r="F158" s="202"/>
      <c r="G158" s="191"/>
      <c r="H158" s="191"/>
      <c r="I158" s="191"/>
      <c r="J158" s="191"/>
      <c r="K158" s="191"/>
      <c r="L158" s="191"/>
      <c r="M158" s="191"/>
      <c r="N158" s="191"/>
      <c r="O158" s="193"/>
      <c r="P158" s="34">
        <f t="shared" si="6"/>
        <v>0</v>
      </c>
      <c r="Q158" s="278"/>
      <c r="R158" s="254"/>
      <c r="S158" s="255"/>
      <c r="T158" s="259"/>
      <c r="U158" s="260"/>
      <c r="V158" s="261"/>
      <c r="W158" s="243"/>
      <c r="X158" s="247"/>
    </row>
    <row r="159" spans="2:25" ht="12" customHeight="1">
      <c r="B159" s="39"/>
      <c r="C159" s="53"/>
      <c r="D159" s="32"/>
      <c r="E159" s="133" t="s">
        <v>31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43">
        <f t="shared" si="6"/>
        <v>0</v>
      </c>
      <c r="Q159" s="276">
        <f>+P159+P160+P161+Y159</f>
        <v>0</v>
      </c>
      <c r="R159" s="51"/>
      <c r="S159" s="52"/>
      <c r="T159" s="52"/>
      <c r="U159" s="52"/>
      <c r="V159" s="53"/>
      <c r="W159" s="242"/>
      <c r="X159" s="246"/>
      <c r="Y159">
        <f>SUM(W159:X159)</f>
        <v>0</v>
      </c>
    </row>
    <row r="160" spans="2:24" ht="12" customHeight="1">
      <c r="B160" s="38"/>
      <c r="C160" s="48"/>
      <c r="D160" s="33"/>
      <c r="E160" s="134" t="s">
        <v>32</v>
      </c>
      <c r="F160" s="201"/>
      <c r="G160" s="89"/>
      <c r="H160" s="89"/>
      <c r="I160" s="89"/>
      <c r="J160" s="89"/>
      <c r="K160" s="89"/>
      <c r="L160" s="89"/>
      <c r="M160" s="89"/>
      <c r="N160" s="89"/>
      <c r="O160" s="123"/>
      <c r="P160" s="33">
        <f t="shared" si="6"/>
        <v>0</v>
      </c>
      <c r="Q160" s="277"/>
      <c r="R160" s="252" t="s">
        <v>45</v>
      </c>
      <c r="S160" s="253"/>
      <c r="T160" s="256">
        <f>+Q159/30</f>
        <v>0</v>
      </c>
      <c r="U160" s="257"/>
      <c r="V160" s="258"/>
      <c r="W160" s="275"/>
      <c r="X160" s="268"/>
    </row>
    <row r="161" spans="2:24" ht="12" customHeight="1" thickBot="1">
      <c r="B161" s="41"/>
      <c r="C161" s="49"/>
      <c r="D161" s="34"/>
      <c r="E161" s="135" t="s">
        <v>33</v>
      </c>
      <c r="F161" s="202"/>
      <c r="G161" s="191"/>
      <c r="H161" s="191"/>
      <c r="I161" s="191"/>
      <c r="J161" s="191"/>
      <c r="K161" s="191"/>
      <c r="L161" s="191"/>
      <c r="M161" s="191"/>
      <c r="N161" s="191"/>
      <c r="O161" s="193"/>
      <c r="P161" s="34">
        <f t="shared" si="6"/>
        <v>0</v>
      </c>
      <c r="Q161" s="278"/>
      <c r="R161" s="254"/>
      <c r="S161" s="255"/>
      <c r="T161" s="259"/>
      <c r="U161" s="260"/>
      <c r="V161" s="261"/>
      <c r="W161" s="243"/>
      <c r="X161" s="247"/>
    </row>
    <row r="162" spans="2:25" ht="12" customHeight="1">
      <c r="B162" s="39"/>
      <c r="C162" s="53"/>
      <c r="D162" s="32"/>
      <c r="E162" s="133" t="s">
        <v>31</v>
      </c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43">
        <f t="shared" si="6"/>
        <v>0</v>
      </c>
      <c r="Q162" s="276">
        <f>+P162+P163+P164+Y162</f>
        <v>0</v>
      </c>
      <c r="R162" s="51"/>
      <c r="S162" s="52"/>
      <c r="T162" s="52"/>
      <c r="U162" s="52"/>
      <c r="V162" s="53"/>
      <c r="W162" s="242"/>
      <c r="X162" s="246"/>
      <c r="Y162">
        <f>SUM(W162:X162)</f>
        <v>0</v>
      </c>
    </row>
    <row r="163" spans="2:24" ht="12" customHeight="1">
      <c r="B163" s="38"/>
      <c r="C163" s="48"/>
      <c r="D163" s="33"/>
      <c r="E163" s="134" t="s">
        <v>32</v>
      </c>
      <c r="F163" s="201"/>
      <c r="G163" s="89"/>
      <c r="H163" s="89"/>
      <c r="I163" s="89"/>
      <c r="J163" s="89"/>
      <c r="K163" s="89"/>
      <c r="L163" s="89"/>
      <c r="M163" s="89"/>
      <c r="N163" s="89"/>
      <c r="O163" s="123"/>
      <c r="P163" s="33">
        <f>SUM(F163:O163)</f>
        <v>0</v>
      </c>
      <c r="Q163" s="277"/>
      <c r="R163" s="252" t="s">
        <v>45</v>
      </c>
      <c r="S163" s="253"/>
      <c r="T163" s="256">
        <f>+Q162/30</f>
        <v>0</v>
      </c>
      <c r="U163" s="257"/>
      <c r="V163" s="258"/>
      <c r="W163" s="275"/>
      <c r="X163" s="268"/>
    </row>
    <row r="164" spans="2:24" ht="12" customHeight="1" thickBot="1">
      <c r="B164" s="41"/>
      <c r="C164" s="49"/>
      <c r="D164" s="34"/>
      <c r="E164" s="135" t="s">
        <v>33</v>
      </c>
      <c r="F164" s="202"/>
      <c r="G164" s="191"/>
      <c r="H164" s="191"/>
      <c r="I164" s="191"/>
      <c r="J164" s="191"/>
      <c r="K164" s="191"/>
      <c r="L164" s="191"/>
      <c r="M164" s="191"/>
      <c r="N164" s="191"/>
      <c r="O164" s="193"/>
      <c r="P164" s="34">
        <f>SUM(F164:O164)</f>
        <v>0</v>
      </c>
      <c r="Q164" s="278"/>
      <c r="R164" s="254"/>
      <c r="S164" s="255"/>
      <c r="T164" s="259"/>
      <c r="U164" s="260"/>
      <c r="V164" s="261"/>
      <c r="W164" s="243"/>
      <c r="X164" s="247"/>
    </row>
  </sheetData>
  <sheetProtection/>
  <mergeCells count="278">
    <mergeCell ref="L4:L5"/>
    <mergeCell ref="R163:S164"/>
    <mergeCell ref="T163:V164"/>
    <mergeCell ref="D1:L1"/>
    <mergeCell ref="D3:E3"/>
    <mergeCell ref="F4:F5"/>
    <mergeCell ref="G4:G5"/>
    <mergeCell ref="H4:H5"/>
    <mergeCell ref="I4:I5"/>
    <mergeCell ref="J4:J5"/>
    <mergeCell ref="K4:K5"/>
    <mergeCell ref="R157:S158"/>
    <mergeCell ref="T157:V158"/>
    <mergeCell ref="R160:S161"/>
    <mergeCell ref="T160:V161"/>
    <mergeCell ref="R151:S152"/>
    <mergeCell ref="T151:V152"/>
    <mergeCell ref="R154:S155"/>
    <mergeCell ref="T154:V155"/>
    <mergeCell ref="R145:S146"/>
    <mergeCell ref="T145:V146"/>
    <mergeCell ref="R148:S149"/>
    <mergeCell ref="T148:V149"/>
    <mergeCell ref="R139:S140"/>
    <mergeCell ref="T139:V140"/>
    <mergeCell ref="R142:S143"/>
    <mergeCell ref="T142:V143"/>
    <mergeCell ref="R133:S134"/>
    <mergeCell ref="T133:V134"/>
    <mergeCell ref="R136:S137"/>
    <mergeCell ref="T136:V137"/>
    <mergeCell ref="R127:S128"/>
    <mergeCell ref="T127:V128"/>
    <mergeCell ref="R130:S131"/>
    <mergeCell ref="T130:V131"/>
    <mergeCell ref="R121:S122"/>
    <mergeCell ref="T121:V122"/>
    <mergeCell ref="R124:S125"/>
    <mergeCell ref="T124:V125"/>
    <mergeCell ref="R115:S116"/>
    <mergeCell ref="T115:V116"/>
    <mergeCell ref="R118:S119"/>
    <mergeCell ref="T118:V119"/>
    <mergeCell ref="R109:S110"/>
    <mergeCell ref="T109:V110"/>
    <mergeCell ref="R112:S113"/>
    <mergeCell ref="T112:V113"/>
    <mergeCell ref="R103:S104"/>
    <mergeCell ref="T103:V104"/>
    <mergeCell ref="R106:S107"/>
    <mergeCell ref="T106:V107"/>
    <mergeCell ref="R97:S98"/>
    <mergeCell ref="T97:V98"/>
    <mergeCell ref="R100:S101"/>
    <mergeCell ref="T100:V101"/>
    <mergeCell ref="R91:S92"/>
    <mergeCell ref="T91:V92"/>
    <mergeCell ref="R94:S95"/>
    <mergeCell ref="T94:V95"/>
    <mergeCell ref="R85:S86"/>
    <mergeCell ref="T85:V86"/>
    <mergeCell ref="R88:S89"/>
    <mergeCell ref="T88:V89"/>
    <mergeCell ref="R79:S80"/>
    <mergeCell ref="T79:V80"/>
    <mergeCell ref="R82:S83"/>
    <mergeCell ref="T82:V83"/>
    <mergeCell ref="R73:S74"/>
    <mergeCell ref="T73:V74"/>
    <mergeCell ref="R76:S77"/>
    <mergeCell ref="T76:V77"/>
    <mergeCell ref="R67:S68"/>
    <mergeCell ref="T67:V68"/>
    <mergeCell ref="R70:S71"/>
    <mergeCell ref="T70:V71"/>
    <mergeCell ref="R61:S62"/>
    <mergeCell ref="T61:V62"/>
    <mergeCell ref="R64:S65"/>
    <mergeCell ref="T64:V65"/>
    <mergeCell ref="R55:S56"/>
    <mergeCell ref="T55:V56"/>
    <mergeCell ref="R58:S59"/>
    <mergeCell ref="T58:V59"/>
    <mergeCell ref="R49:S50"/>
    <mergeCell ref="T49:V50"/>
    <mergeCell ref="R52:S53"/>
    <mergeCell ref="T52:V53"/>
    <mergeCell ref="R43:S44"/>
    <mergeCell ref="T43:V44"/>
    <mergeCell ref="R46:S47"/>
    <mergeCell ref="T46:V47"/>
    <mergeCell ref="R37:S38"/>
    <mergeCell ref="T37:V38"/>
    <mergeCell ref="R40:S41"/>
    <mergeCell ref="T40:V41"/>
    <mergeCell ref="R34:S35"/>
    <mergeCell ref="T34:V35"/>
    <mergeCell ref="R28:S29"/>
    <mergeCell ref="T28:V29"/>
    <mergeCell ref="R31:S32"/>
    <mergeCell ref="T31:V32"/>
    <mergeCell ref="T19:V20"/>
    <mergeCell ref="R22:S23"/>
    <mergeCell ref="T22:V23"/>
    <mergeCell ref="R25:S26"/>
    <mergeCell ref="T25:V26"/>
    <mergeCell ref="X162:X164"/>
    <mergeCell ref="R7:S8"/>
    <mergeCell ref="T7:V8"/>
    <mergeCell ref="R10:S11"/>
    <mergeCell ref="T10:V11"/>
    <mergeCell ref="R13:S14"/>
    <mergeCell ref="T13:V14"/>
    <mergeCell ref="R16:S17"/>
    <mergeCell ref="T16:V17"/>
    <mergeCell ref="R19:S20"/>
    <mergeCell ref="X150:X152"/>
    <mergeCell ref="X153:X155"/>
    <mergeCell ref="X156:X158"/>
    <mergeCell ref="X159:X161"/>
    <mergeCell ref="X138:X140"/>
    <mergeCell ref="X141:X143"/>
    <mergeCell ref="X144:X146"/>
    <mergeCell ref="X147:X149"/>
    <mergeCell ref="X126:X128"/>
    <mergeCell ref="X129:X131"/>
    <mergeCell ref="X132:X134"/>
    <mergeCell ref="X135:X137"/>
    <mergeCell ref="X114:X116"/>
    <mergeCell ref="X117:X119"/>
    <mergeCell ref="X120:X122"/>
    <mergeCell ref="X123:X125"/>
    <mergeCell ref="X102:X104"/>
    <mergeCell ref="X105:X107"/>
    <mergeCell ref="X108:X110"/>
    <mergeCell ref="X111:X113"/>
    <mergeCell ref="X90:X92"/>
    <mergeCell ref="X93:X95"/>
    <mergeCell ref="X96:X98"/>
    <mergeCell ref="X99:X101"/>
    <mergeCell ref="X78:X80"/>
    <mergeCell ref="X81:X83"/>
    <mergeCell ref="X84:X86"/>
    <mergeCell ref="X87:X89"/>
    <mergeCell ref="X66:X68"/>
    <mergeCell ref="X69:X71"/>
    <mergeCell ref="X72:X74"/>
    <mergeCell ref="X75:X77"/>
    <mergeCell ref="X54:X56"/>
    <mergeCell ref="X57:X59"/>
    <mergeCell ref="X60:X62"/>
    <mergeCell ref="X63:X65"/>
    <mergeCell ref="X42:X44"/>
    <mergeCell ref="X45:X47"/>
    <mergeCell ref="X48:X50"/>
    <mergeCell ref="X51:X53"/>
    <mergeCell ref="W159:W161"/>
    <mergeCell ref="W162:W164"/>
    <mergeCell ref="W123:W125"/>
    <mergeCell ref="W126:W128"/>
    <mergeCell ref="W129:W131"/>
    <mergeCell ref="W132:W134"/>
    <mergeCell ref="X18:X20"/>
    <mergeCell ref="X21:X23"/>
    <mergeCell ref="X24:X26"/>
    <mergeCell ref="X33:X35"/>
    <mergeCell ref="X36:X38"/>
    <mergeCell ref="X39:X41"/>
    <mergeCell ref="X27:X29"/>
    <mergeCell ref="X30:X32"/>
    <mergeCell ref="W147:W149"/>
    <mergeCell ref="W150:W152"/>
    <mergeCell ref="W153:W155"/>
    <mergeCell ref="W156:W158"/>
    <mergeCell ref="W135:W137"/>
    <mergeCell ref="W138:W140"/>
    <mergeCell ref="W141:W143"/>
    <mergeCell ref="W144:W146"/>
    <mergeCell ref="W111:W113"/>
    <mergeCell ref="W114:W116"/>
    <mergeCell ref="W117:W119"/>
    <mergeCell ref="W120:W122"/>
    <mergeCell ref="W99:W101"/>
    <mergeCell ref="W102:W104"/>
    <mergeCell ref="W105:W107"/>
    <mergeCell ref="W108:W110"/>
    <mergeCell ref="W87:W89"/>
    <mergeCell ref="W90:W92"/>
    <mergeCell ref="W93:W95"/>
    <mergeCell ref="W96:W98"/>
    <mergeCell ref="W75:W77"/>
    <mergeCell ref="W78:W80"/>
    <mergeCell ref="W81:W83"/>
    <mergeCell ref="W84:W86"/>
    <mergeCell ref="W63:W65"/>
    <mergeCell ref="W66:W68"/>
    <mergeCell ref="W69:W71"/>
    <mergeCell ref="W72:W74"/>
    <mergeCell ref="W51:W53"/>
    <mergeCell ref="W54:W56"/>
    <mergeCell ref="W57:W59"/>
    <mergeCell ref="W60:W62"/>
    <mergeCell ref="W39:W41"/>
    <mergeCell ref="W42:W44"/>
    <mergeCell ref="W45:W47"/>
    <mergeCell ref="W48:W50"/>
    <mergeCell ref="W30:W32"/>
    <mergeCell ref="W33:W35"/>
    <mergeCell ref="W36:W38"/>
    <mergeCell ref="W18:W20"/>
    <mergeCell ref="W21:W23"/>
    <mergeCell ref="W24:W26"/>
    <mergeCell ref="W27:W29"/>
    <mergeCell ref="Q156:Q158"/>
    <mergeCell ref="Q159:Q161"/>
    <mergeCell ref="Q120:Q122"/>
    <mergeCell ref="Q123:Q125"/>
    <mergeCell ref="Q126:Q128"/>
    <mergeCell ref="Q129:Q131"/>
    <mergeCell ref="Q162:Q164"/>
    <mergeCell ref="Q81:Q83"/>
    <mergeCell ref="Q144:Q146"/>
    <mergeCell ref="Q147:Q149"/>
    <mergeCell ref="Q150:Q152"/>
    <mergeCell ref="Q153:Q155"/>
    <mergeCell ref="Q132:Q134"/>
    <mergeCell ref="Q135:Q137"/>
    <mergeCell ref="Q138:Q140"/>
    <mergeCell ref="Q141:Q143"/>
    <mergeCell ref="Q108:Q110"/>
    <mergeCell ref="Q111:Q113"/>
    <mergeCell ref="Q114:Q116"/>
    <mergeCell ref="Q117:Q119"/>
    <mergeCell ref="Q96:Q98"/>
    <mergeCell ref="Q99:Q101"/>
    <mergeCell ref="Q102:Q104"/>
    <mergeCell ref="Q105:Q107"/>
    <mergeCell ref="Q84:Q86"/>
    <mergeCell ref="Q87:Q89"/>
    <mergeCell ref="Q90:Q92"/>
    <mergeCell ref="Q93:Q95"/>
    <mergeCell ref="Q54:Q56"/>
    <mergeCell ref="Q57:Q59"/>
    <mergeCell ref="Q75:Q77"/>
    <mergeCell ref="Q78:Q80"/>
    <mergeCell ref="Q63:Q65"/>
    <mergeCell ref="Q66:Q68"/>
    <mergeCell ref="Q69:Q71"/>
    <mergeCell ref="Q72:Q74"/>
    <mergeCell ref="Q30:Q32"/>
    <mergeCell ref="Q33:Q35"/>
    <mergeCell ref="Q60:Q62"/>
    <mergeCell ref="Q39:Q41"/>
    <mergeCell ref="Q42:Q44"/>
    <mergeCell ref="Q45:Q47"/>
    <mergeCell ref="Q48:Q50"/>
    <mergeCell ref="Q51:Q53"/>
    <mergeCell ref="Q36:Q38"/>
    <mergeCell ref="Q18:Q20"/>
    <mergeCell ref="Q21:Q23"/>
    <mergeCell ref="Q24:Q26"/>
    <mergeCell ref="Q27:Q29"/>
    <mergeCell ref="P3:X3"/>
    <mergeCell ref="Q15:Q17"/>
    <mergeCell ref="W6:W8"/>
    <mergeCell ref="X6:X8"/>
    <mergeCell ref="W9:W11"/>
    <mergeCell ref="W12:W14"/>
    <mergeCell ref="W15:W17"/>
    <mergeCell ref="X9:X11"/>
    <mergeCell ref="X12:X14"/>
    <mergeCell ref="X15:X17"/>
    <mergeCell ref="M4:M5"/>
    <mergeCell ref="N4:N5"/>
    <mergeCell ref="O4:O5"/>
    <mergeCell ref="Q6:Q8"/>
    <mergeCell ref="Q9:Q11"/>
    <mergeCell ref="Q12:Q14"/>
  </mergeCells>
  <printOptions/>
  <pageMargins left="0.1968503937007874" right="0.27" top="0.1968503937007874" bottom="0.17" header="0.1968503937007874" footer="0.17"/>
  <pageSetup horizontalDpi="360" verticalDpi="360" orientation="portrait" paperSize="9" scale="71" r:id="rId2"/>
  <headerFooter alignWithMargins="0">
    <oddFooter>&amp;L&amp;"Arial,Grassetto"&amp;20 6&amp;C&amp;"Rockwell,Grassetto"&amp;8Classifiche by by NET.line Srl * 3T.Top Trial Team- Piacenza</oddFooter>
  </headerFooter>
  <rowBreaks count="1" manualBreakCount="1">
    <brk id="83" min="1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E25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76.57421875" style="0" customWidth="1"/>
    <col min="5" max="5" width="54.7109375" style="0" customWidth="1"/>
  </cols>
  <sheetData>
    <row r="1" spans="1:5" ht="30.75">
      <c r="A1" t="s">
        <v>56</v>
      </c>
      <c r="B1" s="228" t="s">
        <v>82</v>
      </c>
      <c r="C1" s="229"/>
      <c r="D1" s="229"/>
      <c r="E1" s="229"/>
    </row>
    <row r="3" spans="1:2" ht="17.25">
      <c r="A3" t="s">
        <v>55</v>
      </c>
      <c r="B3" s="87" t="s">
        <v>79</v>
      </c>
    </row>
    <row r="5" spans="1:2" ht="15">
      <c r="A5" t="s">
        <v>54</v>
      </c>
      <c r="B5" s="88" t="s">
        <v>80</v>
      </c>
    </row>
    <row r="7" spans="1:2" ht="12.75">
      <c r="A7" t="s">
        <v>53</v>
      </c>
      <c r="B7" t="s">
        <v>81</v>
      </c>
    </row>
    <row r="10" spans="1:2" ht="12.75">
      <c r="A10" t="s">
        <v>57</v>
      </c>
      <c r="B10" t="s">
        <v>58</v>
      </c>
    </row>
    <row r="11" spans="1:2" ht="12.75">
      <c r="A11">
        <v>1</v>
      </c>
      <c r="B11">
        <v>25</v>
      </c>
    </row>
    <row r="12" spans="1:2" ht="12.75">
      <c r="A12">
        <v>2</v>
      </c>
      <c r="B12">
        <v>20</v>
      </c>
    </row>
    <row r="13" spans="1:2" ht="12.75">
      <c r="A13">
        <v>3</v>
      </c>
      <c r="B13">
        <v>16</v>
      </c>
    </row>
    <row r="14" spans="1:2" ht="12.75">
      <c r="A14">
        <v>4</v>
      </c>
      <c r="B14">
        <v>13</v>
      </c>
    </row>
    <row r="15" spans="1:2" ht="12.75">
      <c r="A15">
        <v>5</v>
      </c>
      <c r="B15">
        <v>11</v>
      </c>
    </row>
    <row r="16" spans="1:2" ht="12.75">
      <c r="A16">
        <v>6</v>
      </c>
      <c r="B16">
        <v>10</v>
      </c>
    </row>
    <row r="17" spans="1:2" ht="12.75">
      <c r="A17">
        <v>7</v>
      </c>
      <c r="B17">
        <v>9</v>
      </c>
    </row>
    <row r="18" spans="1:2" ht="12.75">
      <c r="A18">
        <v>8</v>
      </c>
      <c r="B18">
        <v>8</v>
      </c>
    </row>
    <row r="19" spans="1:2" ht="12.75">
      <c r="A19">
        <v>9</v>
      </c>
      <c r="B19">
        <v>7</v>
      </c>
    </row>
    <row r="20" spans="1:2" ht="12.75">
      <c r="A20">
        <v>10</v>
      </c>
      <c r="B20">
        <v>6</v>
      </c>
    </row>
    <row r="21" spans="1:2" ht="12.75">
      <c r="A21">
        <v>11</v>
      </c>
      <c r="B21">
        <v>5</v>
      </c>
    </row>
    <row r="22" spans="1:2" ht="12.75">
      <c r="A22">
        <v>12</v>
      </c>
      <c r="B22">
        <v>4</v>
      </c>
    </row>
    <row r="23" spans="1:2" ht="12.75">
      <c r="A23">
        <v>13</v>
      </c>
      <c r="B23">
        <v>3</v>
      </c>
    </row>
    <row r="24" spans="1:2" ht="12.75">
      <c r="A24">
        <v>14</v>
      </c>
      <c r="B24">
        <v>2</v>
      </c>
    </row>
    <row r="25" spans="1:2" ht="12.75">
      <c r="A25">
        <v>15</v>
      </c>
      <c r="B25">
        <v>1</v>
      </c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CN5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5" sqref="J5:R5"/>
    </sheetView>
  </sheetViews>
  <sheetFormatPr defaultColWidth="9.140625" defaultRowHeight="12.75"/>
  <cols>
    <col min="1" max="1" width="5.00390625" style="2" customWidth="1"/>
    <col min="2" max="2" width="5.57421875" style="2" customWidth="1"/>
    <col min="3" max="3" width="24.7109375" style="2" customWidth="1"/>
    <col min="4" max="4" width="15.7109375" style="2" customWidth="1"/>
    <col min="5" max="5" width="13.7109375" style="2" customWidth="1"/>
    <col min="6" max="6" width="12.7109375" style="2" customWidth="1"/>
    <col min="7" max="7" width="10.7109375" style="2" customWidth="1"/>
    <col min="8" max="8" width="5.7109375" style="0" customWidth="1"/>
    <col min="9" max="16" width="4.7109375" style="0" customWidth="1"/>
    <col min="17" max="18" width="4.7109375" style="2" customWidth="1"/>
    <col min="19" max="19" width="6.8515625" style="2" customWidth="1"/>
    <col min="20" max="20" width="15.421875" style="0" bestFit="1" customWidth="1"/>
    <col min="27" max="27" width="9.140625" style="2" customWidth="1"/>
    <col min="34" max="34" width="9.140625" style="2" customWidth="1"/>
    <col min="41" max="41" width="9.140625" style="2" customWidth="1"/>
    <col min="42" max="42" width="9.7109375" style="63" customWidth="1"/>
    <col min="43" max="45" width="6.7109375" style="157" customWidth="1"/>
    <col min="46" max="56" width="5.7109375" style="81" customWidth="1"/>
    <col min="57" max="57" width="3.7109375" style="81" customWidth="1"/>
    <col min="58" max="58" width="9.7109375" style="76" customWidth="1"/>
    <col min="59" max="69" width="5.7109375" style="24" customWidth="1"/>
    <col min="70" max="70" width="3.7109375" style="24" customWidth="1"/>
    <col min="71" max="71" width="9.7109375" style="77" customWidth="1"/>
    <col min="72" max="81" width="5.7109375" style="24" customWidth="1"/>
    <col min="82" max="82" width="5.7109375" style="0" customWidth="1"/>
    <col min="83" max="84" width="8.7109375" style="0" customWidth="1"/>
    <col min="85" max="85" width="5.28125" style="0" customWidth="1"/>
    <col min="86" max="86" width="6.7109375" style="0" customWidth="1"/>
    <col min="87" max="89" width="5.7109375" style="2" customWidth="1"/>
    <col min="90" max="90" width="5.7109375" style="0" customWidth="1"/>
  </cols>
  <sheetData>
    <row r="1" spans="3:28" ht="90" customHeight="1">
      <c r="C1" s="228" t="str">
        <f>Dati!B1</f>
        <v>CIT</v>
      </c>
      <c r="D1" s="228"/>
      <c r="E1" s="228"/>
      <c r="F1" s="228"/>
      <c r="G1" s="228"/>
      <c r="H1" s="228"/>
      <c r="I1" s="228"/>
      <c r="J1" s="228"/>
      <c r="K1" s="228"/>
      <c r="L1" s="229" t="s">
        <v>74</v>
      </c>
      <c r="M1" s="229"/>
      <c r="N1" s="229"/>
      <c r="O1" s="148"/>
      <c r="P1" s="148"/>
      <c r="Q1" s="185"/>
      <c r="S1" s="23"/>
      <c r="U1" s="1"/>
      <c r="V1" s="1"/>
      <c r="W1" s="1"/>
      <c r="X1" s="1"/>
      <c r="Y1" s="1"/>
      <c r="Z1" s="1"/>
      <c r="AA1" s="11"/>
      <c r="AB1" s="1"/>
    </row>
    <row r="2" spans="7:88" ht="30" customHeight="1" thickBot="1"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U2" s="1"/>
      <c r="V2" s="1"/>
      <c r="W2" s="1"/>
      <c r="X2" s="1"/>
      <c r="Y2" s="1"/>
      <c r="Z2" s="1"/>
      <c r="AA2" s="11"/>
      <c r="AB2" s="1"/>
      <c r="AT2" s="234"/>
      <c r="AU2" s="235"/>
      <c r="AV2" s="235"/>
      <c r="AW2" s="235"/>
      <c r="AX2" s="235"/>
      <c r="AY2" s="235"/>
      <c r="AZ2" s="235"/>
      <c r="BA2" s="235"/>
      <c r="BB2" s="235"/>
      <c r="BC2" s="236"/>
      <c r="BD2" s="69"/>
      <c r="BE2" s="69"/>
      <c r="BF2" s="66"/>
      <c r="BG2" s="237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78"/>
      <c r="BT2" s="231"/>
      <c r="BU2" s="232"/>
      <c r="BV2" s="232"/>
      <c r="BW2" s="232"/>
      <c r="BX2" s="232"/>
      <c r="BY2" s="232"/>
      <c r="BZ2" s="232"/>
      <c r="CA2" s="232"/>
      <c r="CB2" s="232"/>
      <c r="CC2" s="233"/>
      <c r="CD2" s="2"/>
      <c r="CE2" s="2"/>
      <c r="CF2" s="2"/>
      <c r="CG2" s="2"/>
      <c r="CH2" s="2"/>
      <c r="CI2" s="84"/>
      <c r="CJ2" s="84"/>
    </row>
    <row r="3" spans="1:88" ht="30" customHeight="1" thickTop="1">
      <c r="A3" s="87" t="str">
        <f>+Dati!B3</f>
        <v>2-SAN MARINO</v>
      </c>
      <c r="G3" s="187"/>
      <c r="H3" s="148"/>
      <c r="I3" s="148"/>
      <c r="K3" s="186"/>
      <c r="L3" s="147"/>
      <c r="M3" s="148"/>
      <c r="O3" s="136"/>
      <c r="P3" s="136"/>
      <c r="Q3" s="136"/>
      <c r="R3" s="136"/>
      <c r="S3" s="136"/>
      <c r="U3" s="1"/>
      <c r="V3" s="1"/>
      <c r="W3" s="1"/>
      <c r="X3" s="1"/>
      <c r="Y3" s="1"/>
      <c r="Z3" s="1"/>
      <c r="AA3" s="11"/>
      <c r="AB3" s="1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6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2"/>
      <c r="BR3" s="2"/>
      <c r="BS3" s="78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2"/>
      <c r="CE3" s="2"/>
      <c r="CF3" s="2"/>
      <c r="CG3" s="2"/>
      <c r="CH3" s="2"/>
      <c r="CI3" s="84"/>
      <c r="CJ3" s="84"/>
    </row>
    <row r="4" spans="1:92" ht="30" customHeight="1">
      <c r="A4" s="188" t="s">
        <v>75</v>
      </c>
      <c r="C4" s="4">
        <f>+Dati!B5</f>
      </c>
      <c r="G4" s="240"/>
      <c r="H4" s="240"/>
      <c r="I4" s="240"/>
      <c r="J4" s="230" t="s">
        <v>30</v>
      </c>
      <c r="K4" s="230"/>
      <c r="L4" s="230"/>
      <c r="M4" s="230"/>
      <c r="N4" s="230"/>
      <c r="O4" s="230"/>
      <c r="P4" s="230"/>
      <c r="Q4" s="230"/>
      <c r="R4" s="230"/>
      <c r="S4" s="29"/>
      <c r="U4" s="1"/>
      <c r="V4" s="1"/>
      <c r="W4" s="1"/>
      <c r="X4" s="1"/>
      <c r="Y4" s="1"/>
      <c r="Z4" s="1"/>
      <c r="AA4" s="11"/>
      <c r="AB4" s="1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6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78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85"/>
      <c r="CE4" s="85"/>
      <c r="CF4" s="85"/>
      <c r="CG4" s="85"/>
      <c r="CH4" s="86" t="s">
        <v>51</v>
      </c>
      <c r="CN4" s="203">
        <f>ROUND(CG9,0)</f>
        <v>0</v>
      </c>
    </row>
    <row r="5" spans="1:86" ht="48" customHeight="1" thickBot="1">
      <c r="A5" s="189"/>
      <c r="B5" s="185"/>
      <c r="C5" s="185"/>
      <c r="D5" s="186"/>
      <c r="E5" s="147" t="s">
        <v>62</v>
      </c>
      <c r="F5" s="190" t="str">
        <f>+Dati!B7</f>
        <v>Ghini Fabrizio</v>
      </c>
      <c r="G5" s="184"/>
      <c r="H5" s="184"/>
      <c r="I5" s="184"/>
      <c r="J5" s="241"/>
      <c r="K5" s="241"/>
      <c r="L5" s="241"/>
      <c r="M5" s="241"/>
      <c r="N5" s="241"/>
      <c r="O5" s="241"/>
      <c r="P5" s="241"/>
      <c r="Q5" s="241"/>
      <c r="R5" s="241"/>
      <c r="S5" s="152"/>
      <c r="U5" s="1"/>
      <c r="V5" s="1"/>
      <c r="W5" s="1"/>
      <c r="X5" s="1"/>
      <c r="Y5" s="1"/>
      <c r="Z5" s="1"/>
      <c r="AA5" s="11"/>
      <c r="AB5" s="1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6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78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85"/>
      <c r="CE5" s="168">
        <v>0.25</v>
      </c>
      <c r="CF5" s="169"/>
      <c r="CG5" s="170"/>
      <c r="CH5" s="170"/>
    </row>
    <row r="6" spans="1:91" s="3" customFormat="1" ht="12.75" customHeight="1" thickBot="1" thickTop="1">
      <c r="A6" s="242" t="s">
        <v>0</v>
      </c>
      <c r="B6" s="244" t="s">
        <v>1</v>
      </c>
      <c r="C6" s="244" t="s">
        <v>2</v>
      </c>
      <c r="D6" s="244" t="s">
        <v>3</v>
      </c>
      <c r="E6" s="244" t="s">
        <v>47</v>
      </c>
      <c r="F6" s="246" t="s">
        <v>21</v>
      </c>
      <c r="G6" s="248"/>
      <c r="H6" s="47" t="s">
        <v>15</v>
      </c>
      <c r="I6" s="127" t="s">
        <v>17</v>
      </c>
      <c r="J6" s="128" t="s">
        <v>17</v>
      </c>
      <c r="K6" s="131" t="s">
        <v>17</v>
      </c>
      <c r="L6" s="54" t="s">
        <v>0</v>
      </c>
      <c r="M6" s="55" t="s">
        <v>0</v>
      </c>
      <c r="N6" s="55" t="s">
        <v>0</v>
      </c>
      <c r="O6" s="55" t="s">
        <v>0</v>
      </c>
      <c r="P6" s="56" t="s">
        <v>0</v>
      </c>
      <c r="Q6" s="54" t="s">
        <v>22</v>
      </c>
      <c r="R6" s="56" t="s">
        <v>22</v>
      </c>
      <c r="S6" s="153" t="s">
        <v>23</v>
      </c>
      <c r="U6" s="8"/>
      <c r="V6" s="9"/>
      <c r="W6" s="9"/>
      <c r="X6" s="9" t="s">
        <v>4</v>
      </c>
      <c r="Y6" s="9"/>
      <c r="Z6" s="9"/>
      <c r="AA6" s="10" t="s">
        <v>12</v>
      </c>
      <c r="AB6" s="8"/>
      <c r="AC6" s="9"/>
      <c r="AD6" s="9"/>
      <c r="AE6" s="9" t="s">
        <v>5</v>
      </c>
      <c r="AF6" s="9"/>
      <c r="AG6" s="9"/>
      <c r="AH6" s="10" t="s">
        <v>13</v>
      </c>
      <c r="AI6" s="8"/>
      <c r="AJ6" s="9"/>
      <c r="AK6" s="9"/>
      <c r="AL6" s="9" t="s">
        <v>6</v>
      </c>
      <c r="AM6" s="9"/>
      <c r="AN6" s="9"/>
      <c r="AO6" s="10" t="s">
        <v>14</v>
      </c>
      <c r="AP6" s="64"/>
      <c r="AQ6" s="158" t="s">
        <v>64</v>
      </c>
      <c r="AR6" s="159" t="s">
        <v>65</v>
      </c>
      <c r="AS6" s="160" t="s">
        <v>66</v>
      </c>
      <c r="AT6" s="70" t="s">
        <v>18</v>
      </c>
      <c r="AU6" s="71" t="s">
        <v>18</v>
      </c>
      <c r="AV6" s="71" t="s">
        <v>18</v>
      </c>
      <c r="AW6" s="71" t="s">
        <v>18</v>
      </c>
      <c r="AX6" s="71" t="s">
        <v>18</v>
      </c>
      <c r="AY6" s="71" t="s">
        <v>18</v>
      </c>
      <c r="AZ6" s="71" t="s">
        <v>18</v>
      </c>
      <c r="BA6" s="71" t="s">
        <v>18</v>
      </c>
      <c r="BB6" s="71" t="s">
        <v>18</v>
      </c>
      <c r="BC6" s="72" t="s">
        <v>18</v>
      </c>
      <c r="BD6" s="25" t="s">
        <v>25</v>
      </c>
      <c r="BE6" s="82"/>
      <c r="BF6" s="67"/>
      <c r="BG6" s="17" t="s">
        <v>19</v>
      </c>
      <c r="BH6" s="18" t="s">
        <v>19</v>
      </c>
      <c r="BI6" s="18" t="s">
        <v>19</v>
      </c>
      <c r="BJ6" s="18" t="s">
        <v>19</v>
      </c>
      <c r="BK6" s="18" t="s">
        <v>19</v>
      </c>
      <c r="BL6" s="18" t="s">
        <v>19</v>
      </c>
      <c r="BM6" s="18" t="s">
        <v>19</v>
      </c>
      <c r="BN6" s="18" t="s">
        <v>19</v>
      </c>
      <c r="BO6" s="18" t="s">
        <v>19</v>
      </c>
      <c r="BP6" s="19" t="s">
        <v>19</v>
      </c>
      <c r="BQ6" s="25" t="s">
        <v>25</v>
      </c>
      <c r="BR6" s="82"/>
      <c r="BS6" s="79"/>
      <c r="BT6" s="17" t="s">
        <v>20</v>
      </c>
      <c r="BU6" s="18" t="s">
        <v>20</v>
      </c>
      <c r="BV6" s="18" t="s">
        <v>20</v>
      </c>
      <c r="BW6" s="18" t="s">
        <v>20</v>
      </c>
      <c r="BX6" s="18" t="s">
        <v>20</v>
      </c>
      <c r="BY6" s="18" t="s">
        <v>20</v>
      </c>
      <c r="BZ6" s="18" t="s">
        <v>20</v>
      </c>
      <c r="CA6" s="18" t="s">
        <v>20</v>
      </c>
      <c r="CB6" s="18" t="s">
        <v>20</v>
      </c>
      <c r="CC6" s="19" t="s">
        <v>20</v>
      </c>
      <c r="CD6" s="25" t="s">
        <v>25</v>
      </c>
      <c r="CE6" s="171" t="s">
        <v>64</v>
      </c>
      <c r="CF6" s="171" t="s">
        <v>69</v>
      </c>
      <c r="CG6" s="172" t="s">
        <v>66</v>
      </c>
      <c r="CH6" s="172" t="s">
        <v>70</v>
      </c>
      <c r="CI6" s="82"/>
      <c r="CJ6" s="82" t="s">
        <v>76</v>
      </c>
      <c r="CK6" s="13" t="s">
        <v>49</v>
      </c>
      <c r="CL6" s="82" t="s">
        <v>22</v>
      </c>
      <c r="CM6" s="178"/>
    </row>
    <row r="7" spans="1:91" s="3" customFormat="1" ht="12.75" customHeight="1" thickBot="1" thickTop="1">
      <c r="A7" s="243"/>
      <c r="B7" s="245"/>
      <c r="C7" s="245"/>
      <c r="D7" s="245"/>
      <c r="E7" s="245"/>
      <c r="F7" s="247"/>
      <c r="G7" s="249"/>
      <c r="H7" s="50" t="s">
        <v>16</v>
      </c>
      <c r="I7" s="57">
        <v>1</v>
      </c>
      <c r="J7" s="58">
        <v>2</v>
      </c>
      <c r="K7" s="59">
        <v>3</v>
      </c>
      <c r="L7" s="57">
        <v>0</v>
      </c>
      <c r="M7" s="58">
        <v>1</v>
      </c>
      <c r="N7" s="58">
        <v>2</v>
      </c>
      <c r="O7" s="58">
        <v>3</v>
      </c>
      <c r="P7" s="59">
        <v>5</v>
      </c>
      <c r="Q7" s="60" t="s">
        <v>23</v>
      </c>
      <c r="R7" s="61" t="s">
        <v>24</v>
      </c>
      <c r="S7" s="154" t="s">
        <v>63</v>
      </c>
      <c r="T7" s="4" t="s">
        <v>10</v>
      </c>
      <c r="U7" s="5" t="s">
        <v>7</v>
      </c>
      <c r="V7" s="6">
        <v>0</v>
      </c>
      <c r="W7" s="6">
        <v>1</v>
      </c>
      <c r="X7" s="6">
        <v>2</v>
      </c>
      <c r="Y7" s="6">
        <v>3</v>
      </c>
      <c r="Z7" s="6">
        <v>5</v>
      </c>
      <c r="AA7" s="7" t="s">
        <v>11</v>
      </c>
      <c r="AB7" s="5" t="s">
        <v>8</v>
      </c>
      <c r="AC7" s="6">
        <v>0</v>
      </c>
      <c r="AD7" s="6">
        <v>1</v>
      </c>
      <c r="AE7" s="6">
        <v>2</v>
      </c>
      <c r="AF7" s="6">
        <v>3</v>
      </c>
      <c r="AG7" s="6">
        <v>5</v>
      </c>
      <c r="AH7" s="7" t="s">
        <v>11</v>
      </c>
      <c r="AI7" s="5" t="s">
        <v>9</v>
      </c>
      <c r="AJ7" s="6">
        <v>0</v>
      </c>
      <c r="AK7" s="6">
        <v>1</v>
      </c>
      <c r="AL7" s="6">
        <v>2</v>
      </c>
      <c r="AM7" s="6">
        <v>3</v>
      </c>
      <c r="AN7" s="6">
        <v>5</v>
      </c>
      <c r="AO7" s="7" t="s">
        <v>11</v>
      </c>
      <c r="AP7" s="65" t="s">
        <v>1</v>
      </c>
      <c r="AQ7" s="161" t="s">
        <v>67</v>
      </c>
      <c r="AR7" s="198" t="s">
        <v>67</v>
      </c>
      <c r="AS7" s="162" t="s">
        <v>68</v>
      </c>
      <c r="AT7" s="73">
        <v>1</v>
      </c>
      <c r="AU7" s="74">
        <v>2</v>
      </c>
      <c r="AV7" s="74">
        <v>3</v>
      </c>
      <c r="AW7" s="74">
        <v>4</v>
      </c>
      <c r="AX7" s="74">
        <v>5</v>
      </c>
      <c r="AY7" s="74">
        <v>6</v>
      </c>
      <c r="AZ7" s="74">
        <v>7</v>
      </c>
      <c r="BA7" s="74">
        <v>8</v>
      </c>
      <c r="BB7" s="74">
        <v>9</v>
      </c>
      <c r="BC7" s="75">
        <v>10</v>
      </c>
      <c r="BD7" s="26" t="s">
        <v>28</v>
      </c>
      <c r="BE7" s="83" t="s">
        <v>48</v>
      </c>
      <c r="BF7" s="68" t="s">
        <v>1</v>
      </c>
      <c r="BG7" s="20">
        <v>1</v>
      </c>
      <c r="BH7" s="21">
        <v>2</v>
      </c>
      <c r="BI7" s="21">
        <v>3</v>
      </c>
      <c r="BJ7" s="21">
        <v>4</v>
      </c>
      <c r="BK7" s="21">
        <v>5</v>
      </c>
      <c r="BL7" s="21">
        <v>6</v>
      </c>
      <c r="BM7" s="21">
        <v>7</v>
      </c>
      <c r="BN7" s="21">
        <v>8</v>
      </c>
      <c r="BO7" s="21">
        <v>9</v>
      </c>
      <c r="BP7" s="22">
        <v>10</v>
      </c>
      <c r="BQ7" s="26" t="s">
        <v>27</v>
      </c>
      <c r="BR7" s="83" t="s">
        <v>48</v>
      </c>
      <c r="BS7" s="80" t="s">
        <v>1</v>
      </c>
      <c r="BT7" s="20">
        <v>1</v>
      </c>
      <c r="BU7" s="21">
        <v>2</v>
      </c>
      <c r="BV7" s="21">
        <v>3</v>
      </c>
      <c r="BW7" s="21">
        <v>4</v>
      </c>
      <c r="BX7" s="21">
        <v>5</v>
      </c>
      <c r="BY7" s="21">
        <v>6</v>
      </c>
      <c r="BZ7" s="21">
        <v>7</v>
      </c>
      <c r="CA7" s="21">
        <v>8</v>
      </c>
      <c r="CB7" s="21">
        <v>9</v>
      </c>
      <c r="CC7" s="22">
        <v>10</v>
      </c>
      <c r="CD7" s="26" t="s">
        <v>26</v>
      </c>
      <c r="CE7" s="173" t="s">
        <v>71</v>
      </c>
      <c r="CF7" s="173" t="s">
        <v>71</v>
      </c>
      <c r="CG7" s="169" t="s">
        <v>72</v>
      </c>
      <c r="CH7" s="169" t="s">
        <v>55</v>
      </c>
      <c r="CI7" s="83" t="s">
        <v>48</v>
      </c>
      <c r="CJ7" s="83" t="s">
        <v>77</v>
      </c>
      <c r="CK7" s="14" t="s">
        <v>50</v>
      </c>
      <c r="CL7" s="83" t="s">
        <v>24</v>
      </c>
      <c r="CM7" s="178" t="s">
        <v>73</v>
      </c>
    </row>
    <row r="8" spans="1:91" s="29" customFormat="1" ht="12.75" customHeight="1" thickTop="1">
      <c r="A8" s="124"/>
      <c r="B8" s="209"/>
      <c r="C8" s="209"/>
      <c r="D8" s="151"/>
      <c r="E8" s="151"/>
      <c r="F8" s="12"/>
      <c r="G8" s="206">
        <f aca="true" t="shared" si="0" ref="G8:G17">IF(CI8=9,"Ritirato",IF(CK8=9,"Parco chiuso",IF(CM8="FT","Fuori tempo","")))</f>
      </c>
      <c r="H8" s="126">
        <f aca="true" t="shared" si="1" ref="H8:H17">+I8+J8+K8+Q8+R8</f>
        <v>0</v>
      </c>
      <c r="I8" s="124">
        <f aca="true" t="shared" si="2" ref="I8:I17">+U8</f>
        <v>0</v>
      </c>
      <c r="J8" s="129">
        <f aca="true" t="shared" si="3" ref="J8:J17">+AB8</f>
        <v>0</v>
      </c>
      <c r="K8" s="130">
        <f aca="true" t="shared" si="4" ref="K8:K17">+AI8</f>
        <v>0</v>
      </c>
      <c r="L8" s="124">
        <f aca="true" t="shared" si="5" ref="L8:L17">+V8+AC8+AJ8</f>
        <v>0</v>
      </c>
      <c r="M8" s="129">
        <f aca="true" t="shared" si="6" ref="M8:M17">+W8+AD8+AK8</f>
        <v>0</v>
      </c>
      <c r="N8" s="129">
        <f aca="true" t="shared" si="7" ref="N8:N17">+X8+AE8+AL8</f>
        <v>0</v>
      </c>
      <c r="O8" s="129">
        <f aca="true" t="shared" si="8" ref="O8:O17">+Y8+AF8+AM8</f>
        <v>0</v>
      </c>
      <c r="P8" s="130">
        <f aca="true" t="shared" si="9" ref="P8:P17">+Z8+AG8+AN8</f>
        <v>0</v>
      </c>
      <c r="Q8" s="205">
        <f>ROUND(CJ8,0)</f>
        <v>0</v>
      </c>
      <c r="R8" s="130">
        <f aca="true" t="shared" si="10" ref="R8:R17">+CL8</f>
        <v>0</v>
      </c>
      <c r="S8" s="155">
        <f aca="true" t="shared" si="11" ref="S8:S17">+CH8</f>
        <v>0</v>
      </c>
      <c r="T8" s="183">
        <f aca="true" t="shared" si="12" ref="T8:T17">+L8*10000+M8*1000+N8*100+O8*10+P8*1+(S8*1440)*-1+(150-(I8+J8+K8))*100000</f>
        <v>15000000</v>
      </c>
      <c r="U8" s="91">
        <f aca="true" t="shared" si="13" ref="U8:U17">+V8*0+W8*1+X8*2+Y8*3+Z8*5</f>
        <v>0</v>
      </c>
      <c r="V8" s="93">
        <f aca="true" t="shared" si="14" ref="V8:V17">COUNTIF(AT8:BC8,0)</f>
        <v>0</v>
      </c>
      <c r="W8" s="93">
        <f aca="true" t="shared" si="15" ref="W8:W17">COUNTIF(AT8:BC8,1)</f>
        <v>0</v>
      </c>
      <c r="X8" s="93">
        <f aca="true" t="shared" si="16" ref="X8:X17">COUNTIF(AT8:BC8,2)</f>
        <v>0</v>
      </c>
      <c r="Y8" s="93">
        <f aca="true" t="shared" si="17" ref="Y8:Y17">COUNTIF(AT8:BC8,3)</f>
        <v>0</v>
      </c>
      <c r="Z8" s="93">
        <f aca="true" t="shared" si="18" ref="Z8:Z17">COUNTIF(AT8:BC8,5)</f>
        <v>0</v>
      </c>
      <c r="AA8" s="94">
        <f aca="true" t="shared" si="19" ref="AA8:AA17">SUM(V8:Z8)</f>
        <v>0</v>
      </c>
      <c r="AB8" s="91">
        <f aca="true" t="shared" si="20" ref="AB8:AB17">+AC8*0+AD8*1+AE8*2+AF8*3+AG8*5</f>
        <v>0</v>
      </c>
      <c r="AC8" s="93">
        <f aca="true" t="shared" si="21" ref="AC8:AC17">COUNTIF(BG8:BP8,0)</f>
        <v>0</v>
      </c>
      <c r="AD8" s="93">
        <f aca="true" t="shared" si="22" ref="AD8:AD17">COUNTIF(BG8:BP8,1)</f>
        <v>0</v>
      </c>
      <c r="AE8" s="93">
        <f aca="true" t="shared" si="23" ref="AE8:AE17">COUNTIF(BG8:BP8,2)</f>
        <v>0</v>
      </c>
      <c r="AF8" s="93">
        <f aca="true" t="shared" si="24" ref="AF8:AF17">COUNTIF(BG8:BP8,3)</f>
        <v>0</v>
      </c>
      <c r="AG8" s="93">
        <f aca="true" t="shared" si="25" ref="AG8:AG17">COUNTIF(BG8:BP8,5)</f>
        <v>0</v>
      </c>
      <c r="AH8" s="94">
        <f aca="true" t="shared" si="26" ref="AH8:AH17">SUM(AC8:AG8)</f>
        <v>0</v>
      </c>
      <c r="AI8" s="91">
        <f aca="true" t="shared" si="27" ref="AI8:AI17">+AJ8*0+AK8*1+AL8*2+AM8*3+AN8*5</f>
        <v>0</v>
      </c>
      <c r="AJ8" s="93">
        <f aca="true" t="shared" si="28" ref="AJ8:AJ17">COUNTIF(BT8:CC8,0)</f>
        <v>0</v>
      </c>
      <c r="AK8" s="93">
        <f aca="true" t="shared" si="29" ref="AK8:AK17">COUNTIF(BT8:CC8,1)</f>
        <v>0</v>
      </c>
      <c r="AL8" s="93">
        <f aca="true" t="shared" si="30" ref="AL8:AL17">COUNTIF(BT8:CC8,2)</f>
        <v>0</v>
      </c>
      <c r="AM8" s="93">
        <f aca="true" t="shared" si="31" ref="AM8:AM17">COUNTIF(BT8:CC8,3)</f>
        <v>0</v>
      </c>
      <c r="AN8" s="93">
        <f aca="true" t="shared" si="32" ref="AN8:AN17">COUNTIF(BT8:CC8,5)</f>
        <v>0</v>
      </c>
      <c r="AO8" s="94">
        <f aca="true" t="shared" si="33" ref="AO8:AO17">SUM(AJ8:AN8)</f>
        <v>0</v>
      </c>
      <c r="AP8" s="95">
        <f aca="true" t="shared" si="34" ref="AP8:AP17">+B8</f>
        <v>0</v>
      </c>
      <c r="AQ8" s="163"/>
      <c r="AR8" s="197">
        <f aca="true" t="shared" si="35" ref="AR8:AR50">+AQ8</f>
        <v>0</v>
      </c>
      <c r="AS8" s="164">
        <f aca="true" t="shared" si="36" ref="AS8:AS17">(+AR8-AQ8)*1440</f>
        <v>0</v>
      </c>
      <c r="AT8" s="97"/>
      <c r="AU8" s="97"/>
      <c r="AV8" s="97"/>
      <c r="AW8" s="97"/>
      <c r="AX8" s="97"/>
      <c r="AY8" s="97"/>
      <c r="AZ8" s="97"/>
      <c r="BA8" s="97"/>
      <c r="BB8" s="97"/>
      <c r="BC8" s="98"/>
      <c r="BD8" s="116">
        <f aca="true" t="shared" si="37" ref="BD8:BD17">SUM(AT8:BC8)</f>
        <v>0</v>
      </c>
      <c r="BE8" s="100"/>
      <c r="BF8" s="101">
        <f aca="true" t="shared" si="38" ref="BF8:BF17">+B8</f>
        <v>0</v>
      </c>
      <c r="BG8" s="102"/>
      <c r="BH8" s="103"/>
      <c r="BI8" s="103"/>
      <c r="BJ8" s="103"/>
      <c r="BK8" s="103"/>
      <c r="BL8" s="103"/>
      <c r="BM8" s="103"/>
      <c r="BN8" s="103"/>
      <c r="BO8" s="103"/>
      <c r="BP8" s="104"/>
      <c r="BQ8" s="99">
        <f aca="true" t="shared" si="39" ref="BQ8:BQ17">SUM(BG8:BP8)</f>
        <v>0</v>
      </c>
      <c r="BR8" s="100">
        <f aca="true" t="shared" si="40" ref="BR8:BR17">+BE8</f>
        <v>0</v>
      </c>
      <c r="BS8" s="105">
        <f aca="true" t="shared" si="41" ref="BS8:BS17">+B8</f>
        <v>0</v>
      </c>
      <c r="BT8" s="96"/>
      <c r="BU8" s="97"/>
      <c r="BV8" s="97"/>
      <c r="BW8" s="97"/>
      <c r="BX8" s="97"/>
      <c r="BY8" s="97"/>
      <c r="BZ8" s="97"/>
      <c r="CA8" s="97"/>
      <c r="CB8" s="97"/>
      <c r="CC8" s="98"/>
      <c r="CD8" s="99">
        <f aca="true" t="shared" si="42" ref="CD8:CD17">SUM(BT8:CC8)</f>
        <v>0</v>
      </c>
      <c r="CE8" s="181">
        <f aca="true" t="shared" si="43" ref="CE8:CE17">+AR8+tempo2</f>
        <v>0.25</v>
      </c>
      <c r="CF8" s="174"/>
      <c r="CG8" s="164">
        <f aca="true" t="shared" si="44" ref="CG8:CG17">IF(CF8&lt;CE8,0,(+CF8-CE8)*1440)</f>
        <v>0</v>
      </c>
      <c r="CH8" s="175">
        <f aca="true" t="shared" si="45" ref="CH8:CH17">+CF8-AR8</f>
        <v>0</v>
      </c>
      <c r="CI8" s="100">
        <f aca="true" t="shared" si="46" ref="CI8:CI17">+BR8</f>
        <v>0</v>
      </c>
      <c r="CJ8" s="204">
        <f>+CG8+AS8</f>
        <v>0</v>
      </c>
      <c r="CK8" s="92"/>
      <c r="CL8" s="100"/>
      <c r="CM8" s="179">
        <f>IF(CJ8&gt;20,"FT","")</f>
      </c>
    </row>
    <row r="9" spans="1:91" s="29" customFormat="1" ht="12.75" customHeight="1">
      <c r="A9" s="110"/>
      <c r="B9" s="209"/>
      <c r="C9" s="209"/>
      <c r="D9" s="151"/>
      <c r="E9" s="151"/>
      <c r="F9" s="12"/>
      <c r="G9" s="207">
        <f t="shared" si="0"/>
      </c>
      <c r="H9" s="125">
        <f t="shared" si="1"/>
        <v>0</v>
      </c>
      <c r="I9" s="110">
        <f t="shared" si="2"/>
        <v>0</v>
      </c>
      <c r="J9" s="108">
        <f t="shared" si="3"/>
        <v>0</v>
      </c>
      <c r="K9" s="109">
        <f t="shared" si="4"/>
        <v>0</v>
      </c>
      <c r="L9" s="110">
        <f t="shared" si="5"/>
        <v>0</v>
      </c>
      <c r="M9" s="108">
        <f t="shared" si="6"/>
        <v>0</v>
      </c>
      <c r="N9" s="108">
        <f t="shared" si="7"/>
        <v>0</v>
      </c>
      <c r="O9" s="108">
        <f t="shared" si="8"/>
        <v>0</v>
      </c>
      <c r="P9" s="109">
        <f t="shared" si="9"/>
        <v>0</v>
      </c>
      <c r="Q9" s="110">
        <f aca="true" t="shared" si="47" ref="Q9:Q17">ROUND(CJ9,0)</f>
        <v>0</v>
      </c>
      <c r="R9" s="109">
        <f t="shared" si="10"/>
        <v>0</v>
      </c>
      <c r="S9" s="156">
        <f t="shared" si="11"/>
        <v>0</v>
      </c>
      <c r="T9" s="183">
        <f t="shared" si="12"/>
        <v>15000000</v>
      </c>
      <c r="U9" s="106">
        <f t="shared" si="13"/>
        <v>0</v>
      </c>
      <c r="V9" s="108">
        <f t="shared" si="14"/>
        <v>0</v>
      </c>
      <c r="W9" s="108">
        <f t="shared" si="15"/>
        <v>0</v>
      </c>
      <c r="X9" s="108">
        <f t="shared" si="16"/>
        <v>0</v>
      </c>
      <c r="Y9" s="108">
        <f t="shared" si="17"/>
        <v>0</v>
      </c>
      <c r="Z9" s="108">
        <f t="shared" si="18"/>
        <v>0</v>
      </c>
      <c r="AA9" s="111">
        <f t="shared" si="19"/>
        <v>0</v>
      </c>
      <c r="AB9" s="106">
        <f t="shared" si="20"/>
        <v>0</v>
      </c>
      <c r="AC9" s="108">
        <f t="shared" si="21"/>
        <v>0</v>
      </c>
      <c r="AD9" s="108">
        <f t="shared" si="22"/>
        <v>0</v>
      </c>
      <c r="AE9" s="108">
        <f t="shared" si="23"/>
        <v>0</v>
      </c>
      <c r="AF9" s="108">
        <f t="shared" si="24"/>
        <v>0</v>
      </c>
      <c r="AG9" s="108">
        <f t="shared" si="25"/>
        <v>0</v>
      </c>
      <c r="AH9" s="111">
        <f t="shared" si="26"/>
        <v>0</v>
      </c>
      <c r="AI9" s="106">
        <f t="shared" si="27"/>
        <v>0</v>
      </c>
      <c r="AJ9" s="108">
        <f t="shared" si="28"/>
        <v>0</v>
      </c>
      <c r="AK9" s="108">
        <f t="shared" si="29"/>
        <v>0</v>
      </c>
      <c r="AL9" s="108">
        <f t="shared" si="30"/>
        <v>0</v>
      </c>
      <c r="AM9" s="108">
        <f t="shared" si="31"/>
        <v>0</v>
      </c>
      <c r="AN9" s="108">
        <f t="shared" si="32"/>
        <v>0</v>
      </c>
      <c r="AO9" s="111">
        <f t="shared" si="33"/>
        <v>0</v>
      </c>
      <c r="AP9" s="112">
        <f t="shared" si="34"/>
        <v>0</v>
      </c>
      <c r="AQ9" s="165"/>
      <c r="AR9" s="166">
        <f t="shared" si="35"/>
        <v>0</v>
      </c>
      <c r="AS9" s="167">
        <f t="shared" si="36"/>
        <v>0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5"/>
      <c r="BD9" s="116">
        <f t="shared" si="37"/>
        <v>0</v>
      </c>
      <c r="BE9" s="117"/>
      <c r="BF9" s="118">
        <f t="shared" si="38"/>
        <v>0</v>
      </c>
      <c r="BG9" s="119"/>
      <c r="BH9" s="120"/>
      <c r="BI9" s="120"/>
      <c r="BJ9" s="120"/>
      <c r="BK9" s="120"/>
      <c r="BL9" s="120"/>
      <c r="BM9" s="120"/>
      <c r="BN9" s="120"/>
      <c r="BO9" s="120"/>
      <c r="BP9" s="121"/>
      <c r="BQ9" s="116">
        <f t="shared" si="39"/>
        <v>0</v>
      </c>
      <c r="BR9" s="117">
        <f t="shared" si="40"/>
        <v>0</v>
      </c>
      <c r="BS9" s="122">
        <f t="shared" si="41"/>
        <v>0</v>
      </c>
      <c r="BT9" s="113"/>
      <c r="BU9" s="114"/>
      <c r="BV9" s="114"/>
      <c r="BW9" s="114"/>
      <c r="BX9" s="114"/>
      <c r="BY9" s="114"/>
      <c r="BZ9" s="114"/>
      <c r="CA9" s="114"/>
      <c r="CB9" s="114"/>
      <c r="CC9" s="115"/>
      <c r="CD9" s="116">
        <f t="shared" si="42"/>
        <v>0</v>
      </c>
      <c r="CE9" s="182">
        <f t="shared" si="43"/>
        <v>0.25</v>
      </c>
      <c r="CF9" s="176"/>
      <c r="CG9" s="167">
        <f t="shared" si="44"/>
        <v>0</v>
      </c>
      <c r="CH9" s="177">
        <f t="shared" si="45"/>
        <v>0</v>
      </c>
      <c r="CI9" s="117">
        <f t="shared" si="46"/>
        <v>0</v>
      </c>
      <c r="CJ9" s="117">
        <f aca="true" t="shared" si="48" ref="CJ9:CJ17">+CG9+AS9</f>
        <v>0</v>
      </c>
      <c r="CK9" s="107"/>
      <c r="CL9" s="117"/>
      <c r="CM9" s="180">
        <f aca="true" t="shared" si="49" ref="CM9:CM17">IF(CJ9&gt;20,"FT","")</f>
      </c>
    </row>
    <row r="10" spans="1:91" s="29" customFormat="1" ht="12.75" customHeight="1">
      <c r="A10" s="110"/>
      <c r="B10" s="209"/>
      <c r="C10" s="209"/>
      <c r="D10" s="151"/>
      <c r="E10" s="151"/>
      <c r="F10" s="12"/>
      <c r="G10" s="207">
        <f t="shared" si="0"/>
      </c>
      <c r="H10" s="125">
        <f t="shared" si="1"/>
        <v>0</v>
      </c>
      <c r="I10" s="110">
        <f t="shared" si="2"/>
        <v>0</v>
      </c>
      <c r="J10" s="108">
        <f t="shared" si="3"/>
        <v>0</v>
      </c>
      <c r="K10" s="109">
        <f t="shared" si="4"/>
        <v>0</v>
      </c>
      <c r="L10" s="110">
        <f t="shared" si="5"/>
        <v>0</v>
      </c>
      <c r="M10" s="108">
        <f t="shared" si="6"/>
        <v>0</v>
      </c>
      <c r="N10" s="108">
        <f t="shared" si="7"/>
        <v>0</v>
      </c>
      <c r="O10" s="108">
        <f t="shared" si="8"/>
        <v>0</v>
      </c>
      <c r="P10" s="109">
        <f t="shared" si="9"/>
        <v>0</v>
      </c>
      <c r="Q10" s="110">
        <f t="shared" si="47"/>
        <v>0</v>
      </c>
      <c r="R10" s="109">
        <f t="shared" si="10"/>
        <v>0</v>
      </c>
      <c r="S10" s="156">
        <f t="shared" si="11"/>
        <v>0</v>
      </c>
      <c r="T10" s="183">
        <f t="shared" si="12"/>
        <v>15000000</v>
      </c>
      <c r="U10" s="106">
        <f t="shared" si="13"/>
        <v>0</v>
      </c>
      <c r="V10" s="108">
        <f t="shared" si="14"/>
        <v>0</v>
      </c>
      <c r="W10" s="108">
        <f t="shared" si="15"/>
        <v>0</v>
      </c>
      <c r="X10" s="108">
        <f t="shared" si="16"/>
        <v>0</v>
      </c>
      <c r="Y10" s="108">
        <f t="shared" si="17"/>
        <v>0</v>
      </c>
      <c r="Z10" s="108">
        <f t="shared" si="18"/>
        <v>0</v>
      </c>
      <c r="AA10" s="111">
        <f t="shared" si="19"/>
        <v>0</v>
      </c>
      <c r="AB10" s="106">
        <f t="shared" si="20"/>
        <v>0</v>
      </c>
      <c r="AC10" s="108">
        <f t="shared" si="21"/>
        <v>0</v>
      </c>
      <c r="AD10" s="108">
        <f t="shared" si="22"/>
        <v>0</v>
      </c>
      <c r="AE10" s="108">
        <f t="shared" si="23"/>
        <v>0</v>
      </c>
      <c r="AF10" s="108">
        <f t="shared" si="24"/>
        <v>0</v>
      </c>
      <c r="AG10" s="108">
        <f t="shared" si="25"/>
        <v>0</v>
      </c>
      <c r="AH10" s="111">
        <f t="shared" si="26"/>
        <v>0</v>
      </c>
      <c r="AI10" s="106">
        <f t="shared" si="27"/>
        <v>0</v>
      </c>
      <c r="AJ10" s="108">
        <f t="shared" si="28"/>
        <v>0</v>
      </c>
      <c r="AK10" s="108">
        <f t="shared" si="29"/>
        <v>0</v>
      </c>
      <c r="AL10" s="108">
        <f t="shared" si="30"/>
        <v>0</v>
      </c>
      <c r="AM10" s="108">
        <f t="shared" si="31"/>
        <v>0</v>
      </c>
      <c r="AN10" s="108">
        <f t="shared" si="32"/>
        <v>0</v>
      </c>
      <c r="AO10" s="111">
        <f t="shared" si="33"/>
        <v>0</v>
      </c>
      <c r="AP10" s="112">
        <f t="shared" si="34"/>
        <v>0</v>
      </c>
      <c r="AQ10" s="165"/>
      <c r="AR10" s="166">
        <f t="shared" si="35"/>
        <v>0</v>
      </c>
      <c r="AS10" s="167">
        <f t="shared" si="36"/>
        <v>0</v>
      </c>
      <c r="AT10" s="114"/>
      <c r="AU10" s="114"/>
      <c r="AV10" s="114"/>
      <c r="AW10" s="114"/>
      <c r="AX10" s="114"/>
      <c r="AY10" s="114"/>
      <c r="AZ10" s="114"/>
      <c r="BA10" s="114"/>
      <c r="BB10" s="114"/>
      <c r="BC10" s="115"/>
      <c r="BD10" s="116">
        <f t="shared" si="37"/>
        <v>0</v>
      </c>
      <c r="BE10" s="117"/>
      <c r="BF10" s="118">
        <f t="shared" si="38"/>
        <v>0</v>
      </c>
      <c r="BG10" s="119"/>
      <c r="BH10" s="120"/>
      <c r="BI10" s="120"/>
      <c r="BJ10" s="120"/>
      <c r="BK10" s="120"/>
      <c r="BL10" s="120"/>
      <c r="BM10" s="120"/>
      <c r="BN10" s="120"/>
      <c r="BO10" s="120"/>
      <c r="BP10" s="121"/>
      <c r="BQ10" s="116">
        <f t="shared" si="39"/>
        <v>0</v>
      </c>
      <c r="BR10" s="117">
        <f t="shared" si="40"/>
        <v>0</v>
      </c>
      <c r="BS10" s="122">
        <f t="shared" si="41"/>
        <v>0</v>
      </c>
      <c r="BT10" s="113"/>
      <c r="BU10" s="114"/>
      <c r="BV10" s="114"/>
      <c r="BW10" s="114"/>
      <c r="BX10" s="114"/>
      <c r="BY10" s="114"/>
      <c r="BZ10" s="114"/>
      <c r="CA10" s="114"/>
      <c r="CB10" s="114"/>
      <c r="CC10" s="115"/>
      <c r="CD10" s="116">
        <f t="shared" si="42"/>
        <v>0</v>
      </c>
      <c r="CE10" s="182">
        <f t="shared" si="43"/>
        <v>0.25</v>
      </c>
      <c r="CF10" s="176"/>
      <c r="CG10" s="167">
        <f t="shared" si="44"/>
        <v>0</v>
      </c>
      <c r="CH10" s="177">
        <f t="shared" si="45"/>
        <v>0</v>
      </c>
      <c r="CI10" s="117">
        <f t="shared" si="46"/>
        <v>0</v>
      </c>
      <c r="CJ10" s="117">
        <f t="shared" si="48"/>
        <v>0</v>
      </c>
      <c r="CK10" s="107"/>
      <c r="CL10" s="117"/>
      <c r="CM10" s="180">
        <f t="shared" si="49"/>
      </c>
    </row>
    <row r="11" spans="1:91" s="29" customFormat="1" ht="12.75" customHeight="1">
      <c r="A11" s="110"/>
      <c r="B11" s="209"/>
      <c r="C11" s="209"/>
      <c r="D11" s="151"/>
      <c r="E11" s="151"/>
      <c r="F11" s="12"/>
      <c r="G11" s="207">
        <f t="shared" si="0"/>
      </c>
      <c r="H11" s="125">
        <f t="shared" si="1"/>
        <v>0</v>
      </c>
      <c r="I11" s="110">
        <f t="shared" si="2"/>
        <v>0</v>
      </c>
      <c r="J11" s="108">
        <f t="shared" si="3"/>
        <v>0</v>
      </c>
      <c r="K11" s="109">
        <f t="shared" si="4"/>
        <v>0</v>
      </c>
      <c r="L11" s="110">
        <f t="shared" si="5"/>
        <v>0</v>
      </c>
      <c r="M11" s="108">
        <f t="shared" si="6"/>
        <v>0</v>
      </c>
      <c r="N11" s="108">
        <f t="shared" si="7"/>
        <v>0</v>
      </c>
      <c r="O11" s="108">
        <f t="shared" si="8"/>
        <v>0</v>
      </c>
      <c r="P11" s="109">
        <f t="shared" si="9"/>
        <v>0</v>
      </c>
      <c r="Q11" s="110">
        <f t="shared" si="47"/>
        <v>0</v>
      </c>
      <c r="R11" s="109">
        <f t="shared" si="10"/>
        <v>0</v>
      </c>
      <c r="S11" s="156">
        <f t="shared" si="11"/>
        <v>0</v>
      </c>
      <c r="T11" s="183">
        <f t="shared" si="12"/>
        <v>15000000</v>
      </c>
      <c r="U11" s="106">
        <f t="shared" si="13"/>
        <v>0</v>
      </c>
      <c r="V11" s="108">
        <f t="shared" si="14"/>
        <v>0</v>
      </c>
      <c r="W11" s="108">
        <f t="shared" si="15"/>
        <v>0</v>
      </c>
      <c r="X11" s="108">
        <f t="shared" si="16"/>
        <v>0</v>
      </c>
      <c r="Y11" s="108">
        <f t="shared" si="17"/>
        <v>0</v>
      </c>
      <c r="Z11" s="108">
        <f t="shared" si="18"/>
        <v>0</v>
      </c>
      <c r="AA11" s="111">
        <f t="shared" si="19"/>
        <v>0</v>
      </c>
      <c r="AB11" s="106">
        <f t="shared" si="20"/>
        <v>0</v>
      </c>
      <c r="AC11" s="108">
        <f t="shared" si="21"/>
        <v>0</v>
      </c>
      <c r="AD11" s="108">
        <f t="shared" si="22"/>
        <v>0</v>
      </c>
      <c r="AE11" s="108">
        <f t="shared" si="23"/>
        <v>0</v>
      </c>
      <c r="AF11" s="108">
        <f t="shared" si="24"/>
        <v>0</v>
      </c>
      <c r="AG11" s="108">
        <f t="shared" si="25"/>
        <v>0</v>
      </c>
      <c r="AH11" s="111">
        <f t="shared" si="26"/>
        <v>0</v>
      </c>
      <c r="AI11" s="106">
        <f t="shared" si="27"/>
        <v>0</v>
      </c>
      <c r="AJ11" s="108">
        <f t="shared" si="28"/>
        <v>0</v>
      </c>
      <c r="AK11" s="108">
        <f t="shared" si="29"/>
        <v>0</v>
      </c>
      <c r="AL11" s="108">
        <f t="shared" si="30"/>
        <v>0</v>
      </c>
      <c r="AM11" s="108">
        <f t="shared" si="31"/>
        <v>0</v>
      </c>
      <c r="AN11" s="108">
        <f t="shared" si="32"/>
        <v>0</v>
      </c>
      <c r="AO11" s="111">
        <f t="shared" si="33"/>
        <v>0</v>
      </c>
      <c r="AP11" s="112">
        <f t="shared" si="34"/>
        <v>0</v>
      </c>
      <c r="AQ11" s="165"/>
      <c r="AR11" s="166">
        <f t="shared" si="35"/>
        <v>0</v>
      </c>
      <c r="AS11" s="167">
        <f t="shared" si="36"/>
        <v>0</v>
      </c>
      <c r="AT11" s="114"/>
      <c r="AU11" s="114"/>
      <c r="AV11" s="114"/>
      <c r="AW11" s="114"/>
      <c r="AX11" s="114"/>
      <c r="AY11" s="114"/>
      <c r="AZ11" s="114"/>
      <c r="BA11" s="114"/>
      <c r="BB11" s="114"/>
      <c r="BC11" s="115"/>
      <c r="BD11" s="116">
        <f t="shared" si="37"/>
        <v>0</v>
      </c>
      <c r="BE11" s="117"/>
      <c r="BF11" s="118">
        <f t="shared" si="38"/>
        <v>0</v>
      </c>
      <c r="BG11" s="119"/>
      <c r="BH11" s="120"/>
      <c r="BI11" s="120"/>
      <c r="BJ11" s="120"/>
      <c r="BK11" s="120"/>
      <c r="BL11" s="114"/>
      <c r="BM11" s="120"/>
      <c r="BN11" s="120"/>
      <c r="BO11" s="120"/>
      <c r="BP11" s="121"/>
      <c r="BQ11" s="116">
        <f t="shared" si="39"/>
        <v>0</v>
      </c>
      <c r="BR11" s="117">
        <f t="shared" si="40"/>
        <v>0</v>
      </c>
      <c r="BS11" s="122">
        <f t="shared" si="41"/>
        <v>0</v>
      </c>
      <c r="BT11" s="113"/>
      <c r="BU11" s="114"/>
      <c r="BV11" s="114"/>
      <c r="BW11" s="114"/>
      <c r="BX11" s="114"/>
      <c r="BY11" s="114"/>
      <c r="BZ11" s="114"/>
      <c r="CA11" s="114"/>
      <c r="CB11" s="114"/>
      <c r="CC11" s="115"/>
      <c r="CD11" s="116">
        <f t="shared" si="42"/>
        <v>0</v>
      </c>
      <c r="CE11" s="182">
        <f t="shared" si="43"/>
        <v>0.25</v>
      </c>
      <c r="CF11" s="176"/>
      <c r="CG11" s="167">
        <f t="shared" si="44"/>
        <v>0</v>
      </c>
      <c r="CH11" s="177">
        <f t="shared" si="45"/>
        <v>0</v>
      </c>
      <c r="CI11" s="117">
        <f t="shared" si="46"/>
        <v>0</v>
      </c>
      <c r="CJ11" s="117">
        <f t="shared" si="48"/>
        <v>0</v>
      </c>
      <c r="CK11" s="107"/>
      <c r="CL11" s="117"/>
      <c r="CM11" s="180">
        <f t="shared" si="49"/>
      </c>
    </row>
    <row r="12" spans="1:91" s="29" customFormat="1" ht="12.75" customHeight="1">
      <c r="A12" s="110"/>
      <c r="B12" s="209"/>
      <c r="C12" s="209"/>
      <c r="D12" s="151"/>
      <c r="E12" s="151"/>
      <c r="F12" s="12"/>
      <c r="G12" s="207">
        <f t="shared" si="0"/>
      </c>
      <c r="H12" s="125">
        <f t="shared" si="1"/>
        <v>0</v>
      </c>
      <c r="I12" s="110">
        <f t="shared" si="2"/>
        <v>0</v>
      </c>
      <c r="J12" s="108">
        <f t="shared" si="3"/>
        <v>0</v>
      </c>
      <c r="K12" s="109">
        <f t="shared" si="4"/>
        <v>0</v>
      </c>
      <c r="L12" s="110">
        <f t="shared" si="5"/>
        <v>0</v>
      </c>
      <c r="M12" s="108">
        <f t="shared" si="6"/>
        <v>0</v>
      </c>
      <c r="N12" s="108">
        <f t="shared" si="7"/>
        <v>0</v>
      </c>
      <c r="O12" s="108">
        <f t="shared" si="8"/>
        <v>0</v>
      </c>
      <c r="P12" s="109">
        <f t="shared" si="9"/>
        <v>0</v>
      </c>
      <c r="Q12" s="110">
        <f t="shared" si="47"/>
        <v>0</v>
      </c>
      <c r="R12" s="109">
        <f t="shared" si="10"/>
        <v>0</v>
      </c>
      <c r="S12" s="156">
        <f t="shared" si="11"/>
        <v>0</v>
      </c>
      <c r="T12" s="183">
        <f t="shared" si="12"/>
        <v>15000000</v>
      </c>
      <c r="U12" s="106">
        <f t="shared" si="13"/>
        <v>0</v>
      </c>
      <c r="V12" s="108">
        <f t="shared" si="14"/>
        <v>0</v>
      </c>
      <c r="W12" s="108">
        <f t="shared" si="15"/>
        <v>0</v>
      </c>
      <c r="X12" s="108">
        <f t="shared" si="16"/>
        <v>0</v>
      </c>
      <c r="Y12" s="108">
        <f t="shared" si="17"/>
        <v>0</v>
      </c>
      <c r="Z12" s="108">
        <f t="shared" si="18"/>
        <v>0</v>
      </c>
      <c r="AA12" s="111">
        <f t="shared" si="19"/>
        <v>0</v>
      </c>
      <c r="AB12" s="106">
        <f t="shared" si="20"/>
        <v>0</v>
      </c>
      <c r="AC12" s="108">
        <f t="shared" si="21"/>
        <v>0</v>
      </c>
      <c r="AD12" s="108">
        <f t="shared" si="22"/>
        <v>0</v>
      </c>
      <c r="AE12" s="108">
        <f t="shared" si="23"/>
        <v>0</v>
      </c>
      <c r="AF12" s="108">
        <f t="shared" si="24"/>
        <v>0</v>
      </c>
      <c r="AG12" s="108">
        <f t="shared" si="25"/>
        <v>0</v>
      </c>
      <c r="AH12" s="111">
        <f t="shared" si="26"/>
        <v>0</v>
      </c>
      <c r="AI12" s="106">
        <f t="shared" si="27"/>
        <v>0</v>
      </c>
      <c r="AJ12" s="108">
        <f t="shared" si="28"/>
        <v>0</v>
      </c>
      <c r="AK12" s="108">
        <f t="shared" si="29"/>
        <v>0</v>
      </c>
      <c r="AL12" s="108">
        <f t="shared" si="30"/>
        <v>0</v>
      </c>
      <c r="AM12" s="108">
        <f t="shared" si="31"/>
        <v>0</v>
      </c>
      <c r="AN12" s="108">
        <f t="shared" si="32"/>
        <v>0</v>
      </c>
      <c r="AO12" s="111">
        <f t="shared" si="33"/>
        <v>0</v>
      </c>
      <c r="AP12" s="112">
        <f t="shared" si="34"/>
        <v>0</v>
      </c>
      <c r="AQ12" s="165"/>
      <c r="AR12" s="166">
        <f t="shared" si="35"/>
        <v>0</v>
      </c>
      <c r="AS12" s="167">
        <f t="shared" si="36"/>
        <v>0</v>
      </c>
      <c r="AT12" s="114"/>
      <c r="AU12" s="114"/>
      <c r="AV12" s="114"/>
      <c r="AW12" s="114"/>
      <c r="AX12" s="114"/>
      <c r="AY12" s="114"/>
      <c r="AZ12" s="114"/>
      <c r="BA12" s="114"/>
      <c r="BB12" s="114"/>
      <c r="BC12" s="115"/>
      <c r="BD12" s="116">
        <f t="shared" si="37"/>
        <v>0</v>
      </c>
      <c r="BE12" s="117"/>
      <c r="BF12" s="118">
        <f t="shared" si="38"/>
        <v>0</v>
      </c>
      <c r="BG12" s="119"/>
      <c r="BH12" s="120"/>
      <c r="BI12" s="120"/>
      <c r="BJ12" s="120"/>
      <c r="BK12" s="120"/>
      <c r="BL12" s="120"/>
      <c r="BM12" s="120"/>
      <c r="BN12" s="120"/>
      <c r="BO12" s="120"/>
      <c r="BP12" s="121"/>
      <c r="BQ12" s="116">
        <f t="shared" si="39"/>
        <v>0</v>
      </c>
      <c r="BR12" s="117">
        <f t="shared" si="40"/>
        <v>0</v>
      </c>
      <c r="BS12" s="122">
        <f t="shared" si="41"/>
        <v>0</v>
      </c>
      <c r="BT12" s="113"/>
      <c r="BU12" s="114"/>
      <c r="BV12" s="114"/>
      <c r="BW12" s="114"/>
      <c r="BX12" s="114"/>
      <c r="BY12" s="114"/>
      <c r="BZ12" s="114"/>
      <c r="CA12" s="114"/>
      <c r="CB12" s="114"/>
      <c r="CC12" s="115"/>
      <c r="CD12" s="116">
        <f t="shared" si="42"/>
        <v>0</v>
      </c>
      <c r="CE12" s="182">
        <f t="shared" si="43"/>
        <v>0.25</v>
      </c>
      <c r="CF12" s="176"/>
      <c r="CG12" s="167">
        <f t="shared" si="44"/>
        <v>0</v>
      </c>
      <c r="CH12" s="177">
        <f t="shared" si="45"/>
        <v>0</v>
      </c>
      <c r="CI12" s="117">
        <f t="shared" si="46"/>
        <v>0</v>
      </c>
      <c r="CJ12" s="117">
        <f t="shared" si="48"/>
        <v>0</v>
      </c>
      <c r="CK12" s="107"/>
      <c r="CL12" s="117"/>
      <c r="CM12" s="180">
        <f t="shared" si="49"/>
      </c>
    </row>
    <row r="13" spans="1:91" s="29" customFormat="1" ht="12.75" customHeight="1">
      <c r="A13" s="110"/>
      <c r="B13" s="209"/>
      <c r="C13" s="209"/>
      <c r="D13" s="151"/>
      <c r="E13" s="151"/>
      <c r="F13" s="12"/>
      <c r="G13" s="207">
        <f t="shared" si="0"/>
      </c>
      <c r="H13" s="125">
        <f t="shared" si="1"/>
        <v>0</v>
      </c>
      <c r="I13" s="110">
        <f t="shared" si="2"/>
        <v>0</v>
      </c>
      <c r="J13" s="108">
        <f t="shared" si="3"/>
        <v>0</v>
      </c>
      <c r="K13" s="109">
        <f t="shared" si="4"/>
        <v>0</v>
      </c>
      <c r="L13" s="110">
        <f aca="true" t="shared" si="50" ref="L13:P14">+V13+AC13+AJ13</f>
        <v>0</v>
      </c>
      <c r="M13" s="108">
        <f t="shared" si="50"/>
        <v>0</v>
      </c>
      <c r="N13" s="108">
        <f t="shared" si="50"/>
        <v>0</v>
      </c>
      <c r="O13" s="108">
        <f t="shared" si="50"/>
        <v>0</v>
      </c>
      <c r="P13" s="109">
        <f t="shared" si="50"/>
        <v>0</v>
      </c>
      <c r="Q13" s="110">
        <f t="shared" si="47"/>
        <v>0</v>
      </c>
      <c r="R13" s="109">
        <f t="shared" si="10"/>
        <v>0</v>
      </c>
      <c r="S13" s="156">
        <f t="shared" si="11"/>
        <v>0</v>
      </c>
      <c r="T13" s="183">
        <f t="shared" si="12"/>
        <v>15000000</v>
      </c>
      <c r="U13" s="106">
        <f t="shared" si="13"/>
        <v>0</v>
      </c>
      <c r="V13" s="108">
        <f t="shared" si="14"/>
        <v>0</v>
      </c>
      <c r="W13" s="108">
        <f t="shared" si="15"/>
        <v>0</v>
      </c>
      <c r="X13" s="108">
        <f t="shared" si="16"/>
        <v>0</v>
      </c>
      <c r="Y13" s="108">
        <f t="shared" si="17"/>
        <v>0</v>
      </c>
      <c r="Z13" s="108">
        <f t="shared" si="18"/>
        <v>0</v>
      </c>
      <c r="AA13" s="111">
        <f t="shared" si="19"/>
        <v>0</v>
      </c>
      <c r="AB13" s="106">
        <f t="shared" si="20"/>
        <v>0</v>
      </c>
      <c r="AC13" s="108">
        <f t="shared" si="21"/>
        <v>0</v>
      </c>
      <c r="AD13" s="108">
        <f t="shared" si="22"/>
        <v>0</v>
      </c>
      <c r="AE13" s="108">
        <f t="shared" si="23"/>
        <v>0</v>
      </c>
      <c r="AF13" s="108">
        <f t="shared" si="24"/>
        <v>0</v>
      </c>
      <c r="AG13" s="108">
        <f t="shared" si="25"/>
        <v>0</v>
      </c>
      <c r="AH13" s="111">
        <f t="shared" si="26"/>
        <v>0</v>
      </c>
      <c r="AI13" s="106">
        <f t="shared" si="27"/>
        <v>0</v>
      </c>
      <c r="AJ13" s="108">
        <f t="shared" si="28"/>
        <v>0</v>
      </c>
      <c r="AK13" s="108">
        <f t="shared" si="29"/>
        <v>0</v>
      </c>
      <c r="AL13" s="108">
        <f t="shared" si="30"/>
        <v>0</v>
      </c>
      <c r="AM13" s="108">
        <f t="shared" si="31"/>
        <v>0</v>
      </c>
      <c r="AN13" s="108">
        <f t="shared" si="32"/>
        <v>0</v>
      </c>
      <c r="AO13" s="111">
        <f t="shared" si="33"/>
        <v>0</v>
      </c>
      <c r="AP13" s="112">
        <f t="shared" si="34"/>
        <v>0</v>
      </c>
      <c r="AQ13" s="165"/>
      <c r="AR13" s="166">
        <f t="shared" si="35"/>
        <v>0</v>
      </c>
      <c r="AS13" s="167">
        <f t="shared" si="36"/>
        <v>0</v>
      </c>
      <c r="AT13" s="194"/>
      <c r="AU13" s="194"/>
      <c r="AV13" s="194"/>
      <c r="AW13" s="194"/>
      <c r="AX13" s="194"/>
      <c r="AY13" s="194"/>
      <c r="AZ13" s="194"/>
      <c r="BA13" s="194"/>
      <c r="BB13" s="194"/>
      <c r="BC13" s="195"/>
      <c r="BD13" s="116">
        <f t="shared" si="37"/>
        <v>0</v>
      </c>
      <c r="BE13" s="117"/>
      <c r="BF13" s="118">
        <f t="shared" si="38"/>
        <v>0</v>
      </c>
      <c r="BG13" s="119"/>
      <c r="BH13" s="120"/>
      <c r="BI13" s="120"/>
      <c r="BJ13" s="120"/>
      <c r="BK13" s="120"/>
      <c r="BL13" s="120"/>
      <c r="BM13" s="120"/>
      <c r="BN13" s="120"/>
      <c r="BO13" s="120"/>
      <c r="BP13" s="121"/>
      <c r="BQ13" s="116">
        <f t="shared" si="39"/>
        <v>0</v>
      </c>
      <c r="BR13" s="117">
        <f t="shared" si="40"/>
        <v>0</v>
      </c>
      <c r="BS13" s="122">
        <f t="shared" si="41"/>
        <v>0</v>
      </c>
      <c r="BT13" s="113"/>
      <c r="BU13" s="114"/>
      <c r="BV13" s="114"/>
      <c r="BW13" s="114"/>
      <c r="BX13" s="114"/>
      <c r="BY13" s="114"/>
      <c r="BZ13" s="114"/>
      <c r="CA13" s="114"/>
      <c r="CB13" s="114"/>
      <c r="CC13" s="115"/>
      <c r="CD13" s="116">
        <f t="shared" si="42"/>
        <v>0</v>
      </c>
      <c r="CE13" s="182">
        <f t="shared" si="43"/>
        <v>0.25</v>
      </c>
      <c r="CF13" s="176"/>
      <c r="CG13" s="167">
        <f t="shared" si="44"/>
        <v>0</v>
      </c>
      <c r="CH13" s="177">
        <f t="shared" si="45"/>
        <v>0</v>
      </c>
      <c r="CI13" s="117">
        <f t="shared" si="46"/>
        <v>0</v>
      </c>
      <c r="CJ13" s="117">
        <f t="shared" si="48"/>
        <v>0</v>
      </c>
      <c r="CK13" s="107"/>
      <c r="CL13" s="117"/>
      <c r="CM13" s="180">
        <f t="shared" si="49"/>
      </c>
    </row>
    <row r="14" spans="1:91" s="29" customFormat="1" ht="12.75" customHeight="1">
      <c r="A14" s="110"/>
      <c r="B14" s="209"/>
      <c r="C14" s="209"/>
      <c r="D14" s="151"/>
      <c r="E14" s="151"/>
      <c r="F14" s="12"/>
      <c r="G14" s="207">
        <f t="shared" si="0"/>
      </c>
      <c r="H14" s="125">
        <f t="shared" si="1"/>
        <v>0</v>
      </c>
      <c r="I14" s="110">
        <f t="shared" si="2"/>
        <v>0</v>
      </c>
      <c r="J14" s="108">
        <f t="shared" si="3"/>
        <v>0</v>
      </c>
      <c r="K14" s="109">
        <f t="shared" si="4"/>
        <v>0</v>
      </c>
      <c r="L14" s="110">
        <f t="shared" si="50"/>
        <v>0</v>
      </c>
      <c r="M14" s="108">
        <f t="shared" si="50"/>
        <v>0</v>
      </c>
      <c r="N14" s="108">
        <f t="shared" si="50"/>
        <v>0</v>
      </c>
      <c r="O14" s="108">
        <f t="shared" si="50"/>
        <v>0</v>
      </c>
      <c r="P14" s="109">
        <f t="shared" si="50"/>
        <v>0</v>
      </c>
      <c r="Q14" s="110">
        <f t="shared" si="47"/>
        <v>0</v>
      </c>
      <c r="R14" s="109">
        <f t="shared" si="10"/>
        <v>0</v>
      </c>
      <c r="S14" s="156">
        <f t="shared" si="11"/>
        <v>0</v>
      </c>
      <c r="T14" s="183">
        <f t="shared" si="12"/>
        <v>15000000</v>
      </c>
      <c r="U14" s="106">
        <f t="shared" si="13"/>
        <v>0</v>
      </c>
      <c r="V14" s="108">
        <f t="shared" si="14"/>
        <v>0</v>
      </c>
      <c r="W14" s="108">
        <f t="shared" si="15"/>
        <v>0</v>
      </c>
      <c r="X14" s="108">
        <f t="shared" si="16"/>
        <v>0</v>
      </c>
      <c r="Y14" s="108">
        <f t="shared" si="17"/>
        <v>0</v>
      </c>
      <c r="Z14" s="108">
        <f t="shared" si="18"/>
        <v>0</v>
      </c>
      <c r="AA14" s="111">
        <f t="shared" si="19"/>
        <v>0</v>
      </c>
      <c r="AB14" s="106">
        <f t="shared" si="20"/>
        <v>0</v>
      </c>
      <c r="AC14" s="108">
        <f t="shared" si="21"/>
        <v>0</v>
      </c>
      <c r="AD14" s="108">
        <f t="shared" si="22"/>
        <v>0</v>
      </c>
      <c r="AE14" s="108">
        <f t="shared" si="23"/>
        <v>0</v>
      </c>
      <c r="AF14" s="108">
        <f t="shared" si="24"/>
        <v>0</v>
      </c>
      <c r="AG14" s="108">
        <f t="shared" si="25"/>
        <v>0</v>
      </c>
      <c r="AH14" s="111">
        <f t="shared" si="26"/>
        <v>0</v>
      </c>
      <c r="AI14" s="106">
        <f t="shared" si="27"/>
        <v>0</v>
      </c>
      <c r="AJ14" s="108">
        <f t="shared" si="28"/>
        <v>0</v>
      </c>
      <c r="AK14" s="108">
        <f t="shared" si="29"/>
        <v>0</v>
      </c>
      <c r="AL14" s="108">
        <f t="shared" si="30"/>
        <v>0</v>
      </c>
      <c r="AM14" s="108">
        <f t="shared" si="31"/>
        <v>0</v>
      </c>
      <c r="AN14" s="108">
        <f t="shared" si="32"/>
        <v>0</v>
      </c>
      <c r="AO14" s="111">
        <f t="shared" si="33"/>
        <v>0</v>
      </c>
      <c r="AP14" s="112">
        <f t="shared" si="34"/>
        <v>0</v>
      </c>
      <c r="AQ14" s="165"/>
      <c r="AR14" s="166">
        <f t="shared" si="35"/>
        <v>0</v>
      </c>
      <c r="AS14" s="167">
        <f t="shared" si="36"/>
        <v>0</v>
      </c>
      <c r="AT14" s="114"/>
      <c r="AU14" s="114"/>
      <c r="AV14" s="114"/>
      <c r="AW14" s="208"/>
      <c r="AX14" s="114"/>
      <c r="AY14" s="114"/>
      <c r="AZ14" s="114"/>
      <c r="BA14" s="114"/>
      <c r="BB14" s="114"/>
      <c r="BC14" s="115"/>
      <c r="BD14" s="116">
        <f t="shared" si="37"/>
        <v>0</v>
      </c>
      <c r="BE14" s="117"/>
      <c r="BF14" s="118">
        <f t="shared" si="38"/>
        <v>0</v>
      </c>
      <c r="BG14" s="119"/>
      <c r="BH14" s="120"/>
      <c r="BI14" s="120"/>
      <c r="BJ14" s="208"/>
      <c r="BK14" s="120"/>
      <c r="BL14" s="120"/>
      <c r="BM14" s="120"/>
      <c r="BN14" s="120"/>
      <c r="BO14" s="120"/>
      <c r="BP14" s="121"/>
      <c r="BQ14" s="116">
        <f t="shared" si="39"/>
        <v>0</v>
      </c>
      <c r="BR14" s="117">
        <f t="shared" si="40"/>
        <v>0</v>
      </c>
      <c r="BS14" s="122">
        <f t="shared" si="41"/>
        <v>0</v>
      </c>
      <c r="BT14" s="113"/>
      <c r="BU14" s="114"/>
      <c r="BV14" s="114"/>
      <c r="BW14" s="114"/>
      <c r="BX14" s="114"/>
      <c r="BY14" s="114"/>
      <c r="BZ14" s="114"/>
      <c r="CA14" s="114"/>
      <c r="CB14" s="114"/>
      <c r="CC14" s="115"/>
      <c r="CD14" s="116">
        <f t="shared" si="42"/>
        <v>0</v>
      </c>
      <c r="CE14" s="182">
        <f t="shared" si="43"/>
        <v>0.25</v>
      </c>
      <c r="CF14" s="176"/>
      <c r="CG14" s="167">
        <f t="shared" si="44"/>
        <v>0</v>
      </c>
      <c r="CH14" s="177">
        <f t="shared" si="45"/>
        <v>0</v>
      </c>
      <c r="CI14" s="117">
        <f t="shared" si="46"/>
        <v>0</v>
      </c>
      <c r="CJ14" s="117">
        <f t="shared" si="48"/>
        <v>0</v>
      </c>
      <c r="CK14" s="107"/>
      <c r="CL14" s="117"/>
      <c r="CM14" s="180">
        <f t="shared" si="49"/>
      </c>
    </row>
    <row r="15" spans="1:91" s="29" customFormat="1" ht="12.75" customHeight="1">
      <c r="A15" s="110"/>
      <c r="B15" s="209"/>
      <c r="C15" s="209"/>
      <c r="D15" s="151"/>
      <c r="E15" s="151"/>
      <c r="F15" s="12"/>
      <c r="G15" s="207">
        <f>IF(CI15=9,"Ritirato",IF(CK15=9,"Parco chiuso",IF(CM15="FT","Fuori tempo","")))</f>
      </c>
      <c r="H15" s="125">
        <f>+I15+J15+K15+Q15+R15</f>
        <v>0</v>
      </c>
      <c r="I15" s="110">
        <f>+U15</f>
        <v>0</v>
      </c>
      <c r="J15" s="108">
        <f>+AB15</f>
        <v>0</v>
      </c>
      <c r="K15" s="109">
        <f>+AI15</f>
        <v>0</v>
      </c>
      <c r="L15" s="110">
        <f t="shared" si="5"/>
        <v>0</v>
      </c>
      <c r="M15" s="108">
        <f t="shared" si="6"/>
        <v>0</v>
      </c>
      <c r="N15" s="108">
        <f t="shared" si="7"/>
        <v>0</v>
      </c>
      <c r="O15" s="108">
        <f t="shared" si="8"/>
        <v>0</v>
      </c>
      <c r="P15" s="109">
        <f t="shared" si="9"/>
        <v>0</v>
      </c>
      <c r="Q15" s="110">
        <f t="shared" si="47"/>
        <v>0</v>
      </c>
      <c r="R15" s="109">
        <f>+CL15</f>
        <v>0</v>
      </c>
      <c r="S15" s="156">
        <f>+CH15</f>
        <v>0</v>
      </c>
      <c r="T15" s="183">
        <f t="shared" si="12"/>
        <v>15000000</v>
      </c>
      <c r="U15" s="106">
        <f>+V15*0+W15*1+X15*2+Y15*3+Z15*5</f>
        <v>0</v>
      </c>
      <c r="V15" s="108">
        <f>COUNTIF(AT15:BC15,0)</f>
        <v>0</v>
      </c>
      <c r="W15" s="108">
        <f>COUNTIF(AT15:BC15,1)</f>
        <v>0</v>
      </c>
      <c r="X15" s="108">
        <f>COUNTIF(AT15:BC15,2)</f>
        <v>0</v>
      </c>
      <c r="Y15" s="108">
        <f>COUNTIF(AT15:BC15,3)</f>
        <v>0</v>
      </c>
      <c r="Z15" s="108">
        <f>COUNTIF(AT15:BC15,5)</f>
        <v>0</v>
      </c>
      <c r="AA15" s="111">
        <f>SUM(V15:Z15)</f>
        <v>0</v>
      </c>
      <c r="AB15" s="106">
        <f>+AC15*0+AD15*1+AE15*2+AF15*3+AG15*5</f>
        <v>0</v>
      </c>
      <c r="AC15" s="108">
        <f>COUNTIF(BG15:BP15,0)</f>
        <v>0</v>
      </c>
      <c r="AD15" s="108">
        <f>COUNTIF(BG15:BP15,1)</f>
        <v>0</v>
      </c>
      <c r="AE15" s="108">
        <f>COUNTIF(BG15:BP15,2)</f>
        <v>0</v>
      </c>
      <c r="AF15" s="108">
        <f>COUNTIF(BG15:BP15,3)</f>
        <v>0</v>
      </c>
      <c r="AG15" s="108">
        <f>COUNTIF(BG15:BP15,5)</f>
        <v>0</v>
      </c>
      <c r="AH15" s="111">
        <f>SUM(AC15:AG15)</f>
        <v>0</v>
      </c>
      <c r="AI15" s="106">
        <f>+AJ15*0+AK15*1+AL15*2+AM15*3+AN15*5</f>
        <v>0</v>
      </c>
      <c r="AJ15" s="108">
        <f>COUNTIF(BT15:CC15,0)</f>
        <v>0</v>
      </c>
      <c r="AK15" s="108">
        <f>COUNTIF(BT15:CC15,1)</f>
        <v>0</v>
      </c>
      <c r="AL15" s="108">
        <f>COUNTIF(BT15:CC15,2)</f>
        <v>0</v>
      </c>
      <c r="AM15" s="108">
        <f>COUNTIF(BT15:CC15,3)</f>
        <v>0</v>
      </c>
      <c r="AN15" s="108">
        <f>COUNTIF(BT15:CC15,5)</f>
        <v>0</v>
      </c>
      <c r="AO15" s="111">
        <f>SUM(AJ15:AN15)</f>
        <v>0</v>
      </c>
      <c r="AP15" s="112">
        <f>+B15</f>
        <v>0</v>
      </c>
      <c r="AQ15" s="165"/>
      <c r="AR15" s="166">
        <f t="shared" si="35"/>
        <v>0</v>
      </c>
      <c r="AS15" s="167">
        <f>(+AR15-AQ15)*1440</f>
        <v>0</v>
      </c>
      <c r="AT15" s="114"/>
      <c r="AU15" s="114"/>
      <c r="AV15" s="114"/>
      <c r="AW15" s="114"/>
      <c r="AX15" s="114"/>
      <c r="AY15" s="114"/>
      <c r="AZ15" s="114"/>
      <c r="BA15" s="114"/>
      <c r="BB15" s="114"/>
      <c r="BC15" s="115"/>
      <c r="BD15" s="116">
        <f>SUM(AT15:BC15)</f>
        <v>0</v>
      </c>
      <c r="BE15" s="117"/>
      <c r="BF15" s="118">
        <f>+B15</f>
        <v>0</v>
      </c>
      <c r="BG15" s="119"/>
      <c r="BH15" s="120"/>
      <c r="BI15" s="120"/>
      <c r="BJ15" s="120"/>
      <c r="BK15" s="120"/>
      <c r="BL15" s="120"/>
      <c r="BM15" s="120"/>
      <c r="BN15" s="120"/>
      <c r="BO15" s="120"/>
      <c r="BP15" s="121"/>
      <c r="BQ15" s="116">
        <f>SUM(BG15:BP15)</f>
        <v>0</v>
      </c>
      <c r="BR15" s="117">
        <f>+BE15</f>
        <v>0</v>
      </c>
      <c r="BS15" s="122">
        <f>+B15</f>
        <v>0</v>
      </c>
      <c r="BT15" s="113"/>
      <c r="BU15" s="114"/>
      <c r="BV15" s="114"/>
      <c r="BW15" s="114"/>
      <c r="BX15" s="114"/>
      <c r="BY15" s="114"/>
      <c r="BZ15" s="114"/>
      <c r="CA15" s="114"/>
      <c r="CB15" s="114"/>
      <c r="CC15" s="115"/>
      <c r="CD15" s="116">
        <f>SUM(BT15:CC15)</f>
        <v>0</v>
      </c>
      <c r="CE15" s="182">
        <f>+AR15+tempo2</f>
        <v>0.25</v>
      </c>
      <c r="CF15" s="176"/>
      <c r="CG15" s="167">
        <f>IF(CF15&lt;CE15,0,(+CF15-CE15)*1440)</f>
        <v>0</v>
      </c>
      <c r="CH15" s="177">
        <f>+CF15-AR15</f>
        <v>0</v>
      </c>
      <c r="CI15" s="117">
        <f>+BR15</f>
        <v>0</v>
      </c>
      <c r="CJ15" s="117">
        <f t="shared" si="48"/>
        <v>0</v>
      </c>
      <c r="CK15" s="107"/>
      <c r="CL15" s="117"/>
      <c r="CM15" s="180">
        <f t="shared" si="49"/>
      </c>
    </row>
    <row r="16" spans="1:91" s="29" customFormat="1" ht="12.75" customHeight="1">
      <c r="A16" s="110"/>
      <c r="B16" s="209"/>
      <c r="C16" s="209"/>
      <c r="D16" s="151"/>
      <c r="E16" s="151"/>
      <c r="F16" s="12"/>
      <c r="G16" s="207">
        <f>IF(CI16=9,"Ritirato",IF(CK16=9,"Parco chiuso",IF(CM16="FT","Fuori tempo","")))</f>
      </c>
      <c r="H16" s="125">
        <f>+I16+J16+K16+Q16+R16</f>
        <v>0</v>
      </c>
      <c r="I16" s="110">
        <f>+U16</f>
        <v>0</v>
      </c>
      <c r="J16" s="108">
        <f>+AB16</f>
        <v>0</v>
      </c>
      <c r="K16" s="109">
        <f>+AI16</f>
        <v>0</v>
      </c>
      <c r="L16" s="110">
        <f t="shared" si="5"/>
        <v>0</v>
      </c>
      <c r="M16" s="108">
        <f t="shared" si="6"/>
        <v>0</v>
      </c>
      <c r="N16" s="108">
        <f t="shared" si="7"/>
        <v>0</v>
      </c>
      <c r="O16" s="108">
        <f t="shared" si="8"/>
        <v>0</v>
      </c>
      <c r="P16" s="109">
        <f t="shared" si="9"/>
        <v>0</v>
      </c>
      <c r="Q16" s="196">
        <f t="shared" si="47"/>
        <v>0</v>
      </c>
      <c r="R16" s="109">
        <f>+CL16</f>
        <v>0</v>
      </c>
      <c r="S16" s="156">
        <f>+CH16</f>
        <v>0</v>
      </c>
      <c r="T16" s="183">
        <f t="shared" si="12"/>
        <v>15000000</v>
      </c>
      <c r="U16" s="106">
        <f>+V16*0+W16*1+X16*2+Y16*3+Z16*5</f>
        <v>0</v>
      </c>
      <c r="V16" s="108">
        <f>COUNTIF(AT16:BC16,0)</f>
        <v>0</v>
      </c>
      <c r="W16" s="108">
        <f>COUNTIF(AT16:BC16,1)</f>
        <v>0</v>
      </c>
      <c r="X16" s="108">
        <f>COUNTIF(AT16:BC16,2)</f>
        <v>0</v>
      </c>
      <c r="Y16" s="108">
        <f>COUNTIF(AT16:BC16,3)</f>
        <v>0</v>
      </c>
      <c r="Z16" s="108">
        <f>COUNTIF(AT16:BC16,5)</f>
        <v>0</v>
      </c>
      <c r="AA16" s="111">
        <f>SUM(V16:Z16)</f>
        <v>0</v>
      </c>
      <c r="AB16" s="106">
        <f>+AC16*0+AD16*1+AE16*2+AF16*3+AG16*5</f>
        <v>0</v>
      </c>
      <c r="AC16" s="108">
        <f>COUNTIF(BG16:BP16,0)</f>
        <v>0</v>
      </c>
      <c r="AD16" s="108">
        <f>COUNTIF(BG16:BP16,1)</f>
        <v>0</v>
      </c>
      <c r="AE16" s="108">
        <f>COUNTIF(BG16:BP16,2)</f>
        <v>0</v>
      </c>
      <c r="AF16" s="108">
        <f>COUNTIF(BG16:BP16,3)</f>
        <v>0</v>
      </c>
      <c r="AG16" s="108">
        <f>COUNTIF(BG16:BP16,5)</f>
        <v>0</v>
      </c>
      <c r="AH16" s="111">
        <f>SUM(AC16:AG16)</f>
        <v>0</v>
      </c>
      <c r="AI16" s="106">
        <f>+AJ16*0+AK16*1+AL16*2+AM16*3+AN16*5</f>
        <v>0</v>
      </c>
      <c r="AJ16" s="108">
        <f>COUNTIF(BT16:CC16,0)</f>
        <v>0</v>
      </c>
      <c r="AK16" s="108">
        <f>COUNTIF(BT16:CC16,1)</f>
        <v>0</v>
      </c>
      <c r="AL16" s="108">
        <f>COUNTIF(BT16:CC16,2)</f>
        <v>0</v>
      </c>
      <c r="AM16" s="108">
        <f>COUNTIF(BT16:CC16,3)</f>
        <v>0</v>
      </c>
      <c r="AN16" s="108">
        <f>COUNTIF(BT16:CC16,5)</f>
        <v>0</v>
      </c>
      <c r="AO16" s="111">
        <f>SUM(AJ16:AN16)</f>
        <v>0</v>
      </c>
      <c r="AP16" s="112">
        <f>+B16</f>
        <v>0</v>
      </c>
      <c r="AQ16" s="165"/>
      <c r="AR16" s="166">
        <f t="shared" si="35"/>
        <v>0</v>
      </c>
      <c r="AS16" s="167">
        <f>(+AR16-AQ16)*1440</f>
        <v>0</v>
      </c>
      <c r="AT16" s="114"/>
      <c r="AU16" s="114"/>
      <c r="AV16" s="114"/>
      <c r="AW16" s="114"/>
      <c r="AX16" s="114"/>
      <c r="AY16" s="114"/>
      <c r="AZ16" s="114"/>
      <c r="BA16" s="114"/>
      <c r="BB16" s="114"/>
      <c r="BC16" s="115"/>
      <c r="BD16" s="116">
        <f>SUM(AT16:BC16)</f>
        <v>0</v>
      </c>
      <c r="BE16" s="117"/>
      <c r="BF16" s="118">
        <f>+B16</f>
        <v>0</v>
      </c>
      <c r="BG16" s="119"/>
      <c r="BH16" s="120"/>
      <c r="BI16" s="120"/>
      <c r="BJ16" s="120"/>
      <c r="BK16" s="120"/>
      <c r="BL16" s="120"/>
      <c r="BM16" s="120"/>
      <c r="BN16" s="120"/>
      <c r="BO16" s="120"/>
      <c r="BP16" s="121"/>
      <c r="BQ16" s="116">
        <f>SUM(BG16:BP16)</f>
        <v>0</v>
      </c>
      <c r="BR16" s="117">
        <f>+BE16</f>
        <v>0</v>
      </c>
      <c r="BS16" s="122">
        <f>+B16</f>
        <v>0</v>
      </c>
      <c r="BT16" s="113"/>
      <c r="BU16" s="114"/>
      <c r="BV16" s="114"/>
      <c r="BW16" s="114"/>
      <c r="BX16" s="114"/>
      <c r="BY16" s="114"/>
      <c r="BZ16" s="114"/>
      <c r="CA16" s="114"/>
      <c r="CB16" s="114"/>
      <c r="CC16" s="115"/>
      <c r="CD16" s="116">
        <f>SUM(BT16:CC16)</f>
        <v>0</v>
      </c>
      <c r="CE16" s="182">
        <f>+AR16+tempo2</f>
        <v>0.25</v>
      </c>
      <c r="CF16" s="176"/>
      <c r="CG16" s="167">
        <f>IF(CF16&lt;CE16,0,(+CF16-CE16)*1440)</f>
        <v>0</v>
      </c>
      <c r="CH16" s="177">
        <f>+CF16-AR16</f>
        <v>0</v>
      </c>
      <c r="CI16" s="117">
        <f>+BR16</f>
        <v>0</v>
      </c>
      <c r="CJ16" s="117">
        <f t="shared" si="48"/>
        <v>0</v>
      </c>
      <c r="CK16" s="107"/>
      <c r="CL16" s="117"/>
      <c r="CM16" s="180">
        <f t="shared" si="49"/>
      </c>
    </row>
    <row r="17" spans="1:91" s="29" customFormat="1" ht="12.75" customHeight="1">
      <c r="A17" s="110"/>
      <c r="B17" s="209"/>
      <c r="C17" s="209"/>
      <c r="D17" s="151"/>
      <c r="E17" s="151"/>
      <c r="F17" s="12"/>
      <c r="G17" s="207">
        <f t="shared" si="0"/>
      </c>
      <c r="H17" s="125">
        <f t="shared" si="1"/>
        <v>0</v>
      </c>
      <c r="I17" s="110">
        <f t="shared" si="2"/>
        <v>0</v>
      </c>
      <c r="J17" s="108">
        <f t="shared" si="3"/>
        <v>0</v>
      </c>
      <c r="K17" s="109">
        <f t="shared" si="4"/>
        <v>0</v>
      </c>
      <c r="L17" s="110">
        <f t="shared" si="5"/>
        <v>0</v>
      </c>
      <c r="M17" s="108">
        <f t="shared" si="6"/>
        <v>0</v>
      </c>
      <c r="N17" s="108">
        <f t="shared" si="7"/>
        <v>0</v>
      </c>
      <c r="O17" s="108">
        <f t="shared" si="8"/>
        <v>0</v>
      </c>
      <c r="P17" s="109">
        <f t="shared" si="9"/>
        <v>0</v>
      </c>
      <c r="Q17" s="110">
        <f t="shared" si="47"/>
        <v>0</v>
      </c>
      <c r="R17" s="109">
        <f t="shared" si="10"/>
        <v>0</v>
      </c>
      <c r="S17" s="156">
        <f t="shared" si="11"/>
        <v>0</v>
      </c>
      <c r="T17" s="183">
        <f t="shared" si="12"/>
        <v>15000000</v>
      </c>
      <c r="U17" s="106">
        <f t="shared" si="13"/>
        <v>0</v>
      </c>
      <c r="V17" s="108">
        <f t="shared" si="14"/>
        <v>0</v>
      </c>
      <c r="W17" s="108">
        <f t="shared" si="15"/>
        <v>0</v>
      </c>
      <c r="X17" s="108">
        <f t="shared" si="16"/>
        <v>0</v>
      </c>
      <c r="Y17" s="108">
        <f t="shared" si="17"/>
        <v>0</v>
      </c>
      <c r="Z17" s="108">
        <f t="shared" si="18"/>
        <v>0</v>
      </c>
      <c r="AA17" s="111">
        <f t="shared" si="19"/>
        <v>0</v>
      </c>
      <c r="AB17" s="106">
        <f t="shared" si="20"/>
        <v>0</v>
      </c>
      <c r="AC17" s="108">
        <f t="shared" si="21"/>
        <v>0</v>
      </c>
      <c r="AD17" s="108">
        <f t="shared" si="22"/>
        <v>0</v>
      </c>
      <c r="AE17" s="108">
        <f t="shared" si="23"/>
        <v>0</v>
      </c>
      <c r="AF17" s="108">
        <f t="shared" si="24"/>
        <v>0</v>
      </c>
      <c r="AG17" s="108">
        <f t="shared" si="25"/>
        <v>0</v>
      </c>
      <c r="AH17" s="111">
        <f t="shared" si="26"/>
        <v>0</v>
      </c>
      <c r="AI17" s="106">
        <f t="shared" si="27"/>
        <v>0</v>
      </c>
      <c r="AJ17" s="108">
        <f t="shared" si="28"/>
        <v>0</v>
      </c>
      <c r="AK17" s="108">
        <f t="shared" si="29"/>
        <v>0</v>
      </c>
      <c r="AL17" s="108">
        <f t="shared" si="30"/>
        <v>0</v>
      </c>
      <c r="AM17" s="108">
        <f t="shared" si="31"/>
        <v>0</v>
      </c>
      <c r="AN17" s="108">
        <f t="shared" si="32"/>
        <v>0</v>
      </c>
      <c r="AO17" s="111">
        <f t="shared" si="33"/>
        <v>0</v>
      </c>
      <c r="AP17" s="112">
        <f t="shared" si="34"/>
        <v>0</v>
      </c>
      <c r="AQ17" s="165"/>
      <c r="AR17" s="166">
        <f t="shared" si="35"/>
        <v>0</v>
      </c>
      <c r="AS17" s="167">
        <f t="shared" si="36"/>
        <v>0</v>
      </c>
      <c r="AT17" s="114"/>
      <c r="AU17" s="114"/>
      <c r="AV17" s="114"/>
      <c r="AW17" s="114"/>
      <c r="AX17" s="114"/>
      <c r="AY17" s="114"/>
      <c r="AZ17" s="114"/>
      <c r="BA17" s="114"/>
      <c r="BB17" s="114"/>
      <c r="BC17" s="115"/>
      <c r="BD17" s="116">
        <f t="shared" si="37"/>
        <v>0</v>
      </c>
      <c r="BE17" s="117"/>
      <c r="BF17" s="118">
        <f t="shared" si="38"/>
        <v>0</v>
      </c>
      <c r="BG17" s="119"/>
      <c r="BH17" s="120"/>
      <c r="BI17" s="120"/>
      <c r="BJ17" s="120"/>
      <c r="BK17" s="120"/>
      <c r="BL17" s="120"/>
      <c r="BM17" s="120"/>
      <c r="BN17" s="120"/>
      <c r="BO17" s="120"/>
      <c r="BP17" s="121"/>
      <c r="BQ17" s="116">
        <f t="shared" si="39"/>
        <v>0</v>
      </c>
      <c r="BR17" s="117">
        <f t="shared" si="40"/>
        <v>0</v>
      </c>
      <c r="BS17" s="122">
        <f t="shared" si="41"/>
        <v>0</v>
      </c>
      <c r="BT17" s="113"/>
      <c r="BU17" s="114"/>
      <c r="BV17" s="114"/>
      <c r="BW17" s="114"/>
      <c r="BX17" s="114"/>
      <c r="BY17" s="114"/>
      <c r="BZ17" s="114"/>
      <c r="CA17" s="114"/>
      <c r="CB17" s="114"/>
      <c r="CC17" s="115"/>
      <c r="CD17" s="116">
        <f t="shared" si="42"/>
        <v>0</v>
      </c>
      <c r="CE17" s="182">
        <f t="shared" si="43"/>
        <v>0.25</v>
      </c>
      <c r="CF17" s="176"/>
      <c r="CG17" s="167">
        <f t="shared" si="44"/>
        <v>0</v>
      </c>
      <c r="CH17" s="177">
        <f t="shared" si="45"/>
        <v>0</v>
      </c>
      <c r="CI17" s="117">
        <f t="shared" si="46"/>
        <v>0</v>
      </c>
      <c r="CJ17" s="117">
        <f t="shared" si="48"/>
        <v>0</v>
      </c>
      <c r="CK17" s="107"/>
      <c r="CL17" s="117"/>
      <c r="CM17" s="180">
        <f t="shared" si="49"/>
      </c>
    </row>
    <row r="18" spans="1:91" s="29" customFormat="1" ht="12.75" customHeight="1">
      <c r="A18" s="110"/>
      <c r="B18" s="209"/>
      <c r="C18" s="209"/>
      <c r="D18" s="151"/>
      <c r="E18" s="151"/>
      <c r="F18" s="12"/>
      <c r="G18" s="207">
        <f aca="true" t="shared" si="51" ref="G18:G50">IF(CI18=9,"Ritirato",IF(CK18=9,"Parco chiuso",IF(CM18="FT","Fuori tempo","")))</f>
      </c>
      <c r="H18" s="125">
        <f aca="true" t="shared" si="52" ref="H18:H50">+I18+J18+K18+Q18+R18</f>
        <v>0</v>
      </c>
      <c r="I18" s="110">
        <f aca="true" t="shared" si="53" ref="I18:I50">+U18</f>
        <v>0</v>
      </c>
      <c r="J18" s="108">
        <f aca="true" t="shared" si="54" ref="J18:J50">+AB18</f>
        <v>0</v>
      </c>
      <c r="K18" s="109">
        <f aca="true" t="shared" si="55" ref="K18:K50">+AI18</f>
        <v>0</v>
      </c>
      <c r="L18" s="110">
        <f aca="true" t="shared" si="56" ref="L18:L50">+V18+AC18+AJ18</f>
        <v>0</v>
      </c>
      <c r="M18" s="108">
        <f aca="true" t="shared" si="57" ref="M18:M50">+W18+AD18+AK18</f>
        <v>0</v>
      </c>
      <c r="N18" s="108">
        <f aca="true" t="shared" si="58" ref="N18:N50">+X18+AE18+AL18</f>
        <v>0</v>
      </c>
      <c r="O18" s="108">
        <f aca="true" t="shared" si="59" ref="O18:O50">+Y18+AF18+AM18</f>
        <v>0</v>
      </c>
      <c r="P18" s="109">
        <f aca="true" t="shared" si="60" ref="P18:P50">+Z18+AG18+AN18</f>
        <v>0</v>
      </c>
      <c r="Q18" s="110">
        <f aca="true" t="shared" si="61" ref="Q18:Q50">ROUND(CJ18,0)</f>
        <v>0</v>
      </c>
      <c r="R18" s="109">
        <f aca="true" t="shared" si="62" ref="R18:R50">+CL18</f>
        <v>0</v>
      </c>
      <c r="S18" s="156">
        <f aca="true" t="shared" si="63" ref="S18:S50">+CH18</f>
        <v>0</v>
      </c>
      <c r="T18" s="183">
        <f aca="true" t="shared" si="64" ref="T18:T50">+L18*10000+M18*1000+N18*100+O18*10+P18*1+(S18*1440)*-1+(150-(I18+J18+K18))*100000</f>
        <v>15000000</v>
      </c>
      <c r="U18" s="106">
        <f aca="true" t="shared" si="65" ref="U18:U50">+V18*0+W18*1+X18*2+Y18*3+Z18*5</f>
        <v>0</v>
      </c>
      <c r="V18" s="108">
        <f aca="true" t="shared" si="66" ref="V18:V50">COUNTIF(AT18:BC18,0)</f>
        <v>0</v>
      </c>
      <c r="W18" s="108">
        <f aca="true" t="shared" si="67" ref="W18:W50">COUNTIF(AT18:BC18,1)</f>
        <v>0</v>
      </c>
      <c r="X18" s="108">
        <f aca="true" t="shared" si="68" ref="X18:X50">COUNTIF(AT18:BC18,2)</f>
        <v>0</v>
      </c>
      <c r="Y18" s="108">
        <f aca="true" t="shared" si="69" ref="Y18:Y50">COUNTIF(AT18:BC18,3)</f>
        <v>0</v>
      </c>
      <c r="Z18" s="108">
        <f aca="true" t="shared" si="70" ref="Z18:Z50">COUNTIF(AT18:BC18,5)</f>
        <v>0</v>
      </c>
      <c r="AA18" s="111">
        <f aca="true" t="shared" si="71" ref="AA18:AA50">SUM(V18:Z18)</f>
        <v>0</v>
      </c>
      <c r="AB18" s="106">
        <f aca="true" t="shared" si="72" ref="AB18:AB50">+AC18*0+AD18*1+AE18*2+AF18*3+AG18*5</f>
        <v>0</v>
      </c>
      <c r="AC18" s="108">
        <f aca="true" t="shared" si="73" ref="AC18:AC50">COUNTIF(BG18:BP18,0)</f>
        <v>0</v>
      </c>
      <c r="AD18" s="108">
        <f aca="true" t="shared" si="74" ref="AD18:AD50">COUNTIF(BG18:BP18,1)</f>
        <v>0</v>
      </c>
      <c r="AE18" s="108">
        <f aca="true" t="shared" si="75" ref="AE18:AE50">COUNTIF(BG18:BP18,2)</f>
        <v>0</v>
      </c>
      <c r="AF18" s="108">
        <f aca="true" t="shared" si="76" ref="AF18:AF50">COUNTIF(BG18:BP18,3)</f>
        <v>0</v>
      </c>
      <c r="AG18" s="108">
        <f aca="true" t="shared" si="77" ref="AG18:AG50">COUNTIF(BG18:BP18,5)</f>
        <v>0</v>
      </c>
      <c r="AH18" s="111">
        <f aca="true" t="shared" si="78" ref="AH18:AH50">SUM(AC18:AG18)</f>
        <v>0</v>
      </c>
      <c r="AI18" s="106">
        <f aca="true" t="shared" si="79" ref="AI18:AI50">+AJ18*0+AK18*1+AL18*2+AM18*3+AN18*5</f>
        <v>0</v>
      </c>
      <c r="AJ18" s="108">
        <f aca="true" t="shared" si="80" ref="AJ18:AJ50">COUNTIF(BT18:CC18,0)</f>
        <v>0</v>
      </c>
      <c r="AK18" s="108">
        <f aca="true" t="shared" si="81" ref="AK18:AK50">COUNTIF(BT18:CC18,1)</f>
        <v>0</v>
      </c>
      <c r="AL18" s="108">
        <f aca="true" t="shared" si="82" ref="AL18:AL50">COUNTIF(BT18:CC18,2)</f>
        <v>0</v>
      </c>
      <c r="AM18" s="108">
        <f aca="true" t="shared" si="83" ref="AM18:AM50">COUNTIF(BT18:CC18,3)</f>
        <v>0</v>
      </c>
      <c r="AN18" s="108">
        <f aca="true" t="shared" si="84" ref="AN18:AN50">COUNTIF(BT18:CC18,5)</f>
        <v>0</v>
      </c>
      <c r="AO18" s="111">
        <f aca="true" t="shared" si="85" ref="AO18:AO50">SUM(AJ18:AN18)</f>
        <v>0</v>
      </c>
      <c r="AP18" s="112">
        <f aca="true" t="shared" si="86" ref="AP18:AP50">+B18</f>
        <v>0</v>
      </c>
      <c r="AQ18" s="165"/>
      <c r="AR18" s="166">
        <f t="shared" si="35"/>
        <v>0</v>
      </c>
      <c r="AS18" s="167">
        <f aca="true" t="shared" si="87" ref="AS18:AS50">(+AR18-AQ18)*1440</f>
        <v>0</v>
      </c>
      <c r="AT18" s="114"/>
      <c r="AU18" s="114"/>
      <c r="AV18" s="114"/>
      <c r="AW18" s="114"/>
      <c r="AX18" s="114"/>
      <c r="AY18" s="114"/>
      <c r="AZ18" s="114"/>
      <c r="BA18" s="114"/>
      <c r="BB18" s="114"/>
      <c r="BC18" s="115"/>
      <c r="BD18" s="116">
        <f aca="true" t="shared" si="88" ref="BD18:BD50">SUM(AT18:BC18)</f>
        <v>0</v>
      </c>
      <c r="BE18" s="117"/>
      <c r="BF18" s="118">
        <f aca="true" t="shared" si="89" ref="BF18:BF50">+B18</f>
        <v>0</v>
      </c>
      <c r="BG18" s="119"/>
      <c r="BH18" s="120"/>
      <c r="BI18" s="120"/>
      <c r="BJ18" s="120"/>
      <c r="BK18" s="120"/>
      <c r="BL18" s="120"/>
      <c r="BM18" s="120"/>
      <c r="BN18" s="120"/>
      <c r="BO18" s="120"/>
      <c r="BP18" s="121"/>
      <c r="BQ18" s="116">
        <f aca="true" t="shared" si="90" ref="BQ18:BQ50">SUM(BG18:BP18)</f>
        <v>0</v>
      </c>
      <c r="BR18" s="117">
        <f aca="true" t="shared" si="91" ref="BR18:BR50">+BE18</f>
        <v>0</v>
      </c>
      <c r="BS18" s="122">
        <f aca="true" t="shared" si="92" ref="BS18:BS50">+B18</f>
        <v>0</v>
      </c>
      <c r="BT18" s="113"/>
      <c r="BU18" s="114"/>
      <c r="BV18" s="114"/>
      <c r="BW18" s="114"/>
      <c r="BX18" s="114"/>
      <c r="BY18" s="114"/>
      <c r="BZ18" s="114"/>
      <c r="CA18" s="114"/>
      <c r="CB18" s="114"/>
      <c r="CC18" s="115"/>
      <c r="CD18" s="116">
        <f aca="true" t="shared" si="93" ref="CD18:CD50">SUM(BT18:CC18)</f>
        <v>0</v>
      </c>
      <c r="CE18" s="182">
        <f aca="true" t="shared" si="94" ref="CE18:CE50">+AR18+tempo2</f>
        <v>0.25</v>
      </c>
      <c r="CF18" s="176"/>
      <c r="CG18" s="167">
        <f aca="true" t="shared" si="95" ref="CG18:CG50">IF(CF18&lt;CE18,0,(+CF18-CE18)*1440)</f>
        <v>0</v>
      </c>
      <c r="CH18" s="177">
        <f aca="true" t="shared" si="96" ref="CH18:CH50">+CF18-AR18</f>
        <v>0</v>
      </c>
      <c r="CI18" s="117">
        <f aca="true" t="shared" si="97" ref="CI18:CI50">+BR18</f>
        <v>0</v>
      </c>
      <c r="CJ18" s="117">
        <f aca="true" t="shared" si="98" ref="CJ18:CJ50">+CG18+AS18</f>
        <v>0</v>
      </c>
      <c r="CK18" s="107"/>
      <c r="CL18" s="117"/>
      <c r="CM18" s="180">
        <f aca="true" t="shared" si="99" ref="CM18:CM50">IF(CJ18&gt;20,"FT","")</f>
      </c>
    </row>
    <row r="19" spans="1:91" s="29" customFormat="1" ht="12.75" customHeight="1">
      <c r="A19" s="110"/>
      <c r="B19" s="209"/>
      <c r="C19" s="209"/>
      <c r="D19" s="151"/>
      <c r="E19" s="151"/>
      <c r="F19" s="12"/>
      <c r="G19" s="207">
        <f t="shared" si="51"/>
      </c>
      <c r="H19" s="125">
        <f t="shared" si="52"/>
        <v>0</v>
      </c>
      <c r="I19" s="110">
        <f t="shared" si="53"/>
        <v>0</v>
      </c>
      <c r="J19" s="108">
        <f t="shared" si="54"/>
        <v>0</v>
      </c>
      <c r="K19" s="109">
        <f t="shared" si="55"/>
        <v>0</v>
      </c>
      <c r="L19" s="110">
        <f t="shared" si="56"/>
        <v>0</v>
      </c>
      <c r="M19" s="108">
        <f t="shared" si="57"/>
        <v>0</v>
      </c>
      <c r="N19" s="108">
        <f t="shared" si="58"/>
        <v>0</v>
      </c>
      <c r="O19" s="108">
        <f t="shared" si="59"/>
        <v>0</v>
      </c>
      <c r="P19" s="109">
        <f t="shared" si="60"/>
        <v>0</v>
      </c>
      <c r="Q19" s="110">
        <f t="shared" si="61"/>
        <v>0</v>
      </c>
      <c r="R19" s="109">
        <f t="shared" si="62"/>
        <v>0</v>
      </c>
      <c r="S19" s="156">
        <f t="shared" si="63"/>
        <v>0</v>
      </c>
      <c r="T19" s="183">
        <f t="shared" si="64"/>
        <v>15000000</v>
      </c>
      <c r="U19" s="106">
        <f t="shared" si="65"/>
        <v>0</v>
      </c>
      <c r="V19" s="108">
        <f t="shared" si="66"/>
        <v>0</v>
      </c>
      <c r="W19" s="108">
        <f t="shared" si="67"/>
        <v>0</v>
      </c>
      <c r="X19" s="108">
        <f t="shared" si="68"/>
        <v>0</v>
      </c>
      <c r="Y19" s="108">
        <f t="shared" si="69"/>
        <v>0</v>
      </c>
      <c r="Z19" s="108">
        <f t="shared" si="70"/>
        <v>0</v>
      </c>
      <c r="AA19" s="111">
        <f t="shared" si="71"/>
        <v>0</v>
      </c>
      <c r="AB19" s="106">
        <f t="shared" si="72"/>
        <v>0</v>
      </c>
      <c r="AC19" s="108">
        <f t="shared" si="73"/>
        <v>0</v>
      </c>
      <c r="AD19" s="108">
        <f t="shared" si="74"/>
        <v>0</v>
      </c>
      <c r="AE19" s="108">
        <f t="shared" si="75"/>
        <v>0</v>
      </c>
      <c r="AF19" s="108">
        <f t="shared" si="76"/>
        <v>0</v>
      </c>
      <c r="AG19" s="108">
        <f t="shared" si="77"/>
        <v>0</v>
      </c>
      <c r="AH19" s="111">
        <f t="shared" si="78"/>
        <v>0</v>
      </c>
      <c r="AI19" s="106">
        <f t="shared" si="79"/>
        <v>0</v>
      </c>
      <c r="AJ19" s="108">
        <f t="shared" si="80"/>
        <v>0</v>
      </c>
      <c r="AK19" s="108">
        <f t="shared" si="81"/>
        <v>0</v>
      </c>
      <c r="AL19" s="108">
        <f t="shared" si="82"/>
        <v>0</v>
      </c>
      <c r="AM19" s="108">
        <f t="shared" si="83"/>
        <v>0</v>
      </c>
      <c r="AN19" s="108">
        <f t="shared" si="84"/>
        <v>0</v>
      </c>
      <c r="AO19" s="111">
        <f t="shared" si="85"/>
        <v>0</v>
      </c>
      <c r="AP19" s="112">
        <f t="shared" si="86"/>
        <v>0</v>
      </c>
      <c r="AQ19" s="165"/>
      <c r="AR19" s="166">
        <f t="shared" si="35"/>
        <v>0</v>
      </c>
      <c r="AS19" s="167">
        <f t="shared" si="87"/>
        <v>0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5"/>
      <c r="BD19" s="116">
        <f t="shared" si="88"/>
        <v>0</v>
      </c>
      <c r="BE19" s="117"/>
      <c r="BF19" s="118">
        <f t="shared" si="89"/>
        <v>0</v>
      </c>
      <c r="BG19" s="119"/>
      <c r="BH19" s="120"/>
      <c r="BI19" s="120"/>
      <c r="BJ19" s="120"/>
      <c r="BK19" s="120"/>
      <c r="BL19" s="120"/>
      <c r="BM19" s="120"/>
      <c r="BN19" s="120"/>
      <c r="BO19" s="120"/>
      <c r="BP19" s="121"/>
      <c r="BQ19" s="116">
        <f t="shared" si="90"/>
        <v>0</v>
      </c>
      <c r="BR19" s="117">
        <f t="shared" si="91"/>
        <v>0</v>
      </c>
      <c r="BS19" s="122">
        <f t="shared" si="92"/>
        <v>0</v>
      </c>
      <c r="BT19" s="113"/>
      <c r="BU19" s="114"/>
      <c r="BV19" s="114"/>
      <c r="BW19" s="114"/>
      <c r="BX19" s="114"/>
      <c r="BY19" s="114"/>
      <c r="BZ19" s="114"/>
      <c r="CA19" s="114"/>
      <c r="CB19" s="114"/>
      <c r="CC19" s="115"/>
      <c r="CD19" s="116">
        <f t="shared" si="93"/>
        <v>0</v>
      </c>
      <c r="CE19" s="182">
        <f t="shared" si="94"/>
        <v>0.25</v>
      </c>
      <c r="CF19" s="176"/>
      <c r="CG19" s="167">
        <f t="shared" si="95"/>
        <v>0</v>
      </c>
      <c r="CH19" s="177">
        <f t="shared" si="96"/>
        <v>0</v>
      </c>
      <c r="CI19" s="117">
        <f t="shared" si="97"/>
        <v>0</v>
      </c>
      <c r="CJ19" s="117">
        <f t="shared" si="98"/>
        <v>0</v>
      </c>
      <c r="CK19" s="107"/>
      <c r="CL19" s="117"/>
      <c r="CM19" s="180">
        <f t="shared" si="99"/>
      </c>
    </row>
    <row r="20" spans="1:91" s="29" customFormat="1" ht="12.75" customHeight="1">
      <c r="A20" s="110"/>
      <c r="B20" s="209"/>
      <c r="C20" s="209"/>
      <c r="D20" s="151"/>
      <c r="E20" s="151"/>
      <c r="F20" s="12"/>
      <c r="G20" s="207">
        <f t="shared" si="51"/>
      </c>
      <c r="H20" s="125">
        <f t="shared" si="52"/>
        <v>0</v>
      </c>
      <c r="I20" s="110">
        <f t="shared" si="53"/>
        <v>0</v>
      </c>
      <c r="J20" s="108">
        <f t="shared" si="54"/>
        <v>0</v>
      </c>
      <c r="K20" s="109">
        <f t="shared" si="55"/>
        <v>0</v>
      </c>
      <c r="L20" s="110">
        <f t="shared" si="56"/>
        <v>0</v>
      </c>
      <c r="M20" s="108">
        <f t="shared" si="57"/>
        <v>0</v>
      </c>
      <c r="N20" s="108">
        <f t="shared" si="58"/>
        <v>0</v>
      </c>
      <c r="O20" s="108">
        <f t="shared" si="59"/>
        <v>0</v>
      </c>
      <c r="P20" s="109">
        <f t="shared" si="60"/>
        <v>0</v>
      </c>
      <c r="Q20" s="110">
        <f t="shared" si="61"/>
        <v>0</v>
      </c>
      <c r="R20" s="109">
        <f t="shared" si="62"/>
        <v>0</v>
      </c>
      <c r="S20" s="156">
        <f t="shared" si="63"/>
        <v>0</v>
      </c>
      <c r="T20" s="183">
        <f t="shared" si="64"/>
        <v>15000000</v>
      </c>
      <c r="U20" s="106">
        <f t="shared" si="65"/>
        <v>0</v>
      </c>
      <c r="V20" s="108">
        <f t="shared" si="66"/>
        <v>0</v>
      </c>
      <c r="W20" s="108">
        <f t="shared" si="67"/>
        <v>0</v>
      </c>
      <c r="X20" s="108">
        <f t="shared" si="68"/>
        <v>0</v>
      </c>
      <c r="Y20" s="108">
        <f t="shared" si="69"/>
        <v>0</v>
      </c>
      <c r="Z20" s="108">
        <f t="shared" si="70"/>
        <v>0</v>
      </c>
      <c r="AA20" s="111">
        <f t="shared" si="71"/>
        <v>0</v>
      </c>
      <c r="AB20" s="106">
        <f t="shared" si="72"/>
        <v>0</v>
      </c>
      <c r="AC20" s="108">
        <f t="shared" si="73"/>
        <v>0</v>
      </c>
      <c r="AD20" s="108">
        <f t="shared" si="74"/>
        <v>0</v>
      </c>
      <c r="AE20" s="108">
        <f t="shared" si="75"/>
        <v>0</v>
      </c>
      <c r="AF20" s="108">
        <f t="shared" si="76"/>
        <v>0</v>
      </c>
      <c r="AG20" s="108">
        <f t="shared" si="77"/>
        <v>0</v>
      </c>
      <c r="AH20" s="111">
        <f t="shared" si="78"/>
        <v>0</v>
      </c>
      <c r="AI20" s="106">
        <f t="shared" si="79"/>
        <v>0</v>
      </c>
      <c r="AJ20" s="108">
        <f t="shared" si="80"/>
        <v>0</v>
      </c>
      <c r="AK20" s="108">
        <f t="shared" si="81"/>
        <v>0</v>
      </c>
      <c r="AL20" s="108">
        <f t="shared" si="82"/>
        <v>0</v>
      </c>
      <c r="AM20" s="108">
        <f t="shared" si="83"/>
        <v>0</v>
      </c>
      <c r="AN20" s="108">
        <f t="shared" si="84"/>
        <v>0</v>
      </c>
      <c r="AO20" s="111">
        <f t="shared" si="85"/>
        <v>0</v>
      </c>
      <c r="AP20" s="112">
        <f t="shared" si="86"/>
        <v>0</v>
      </c>
      <c r="AQ20" s="165"/>
      <c r="AR20" s="166">
        <f t="shared" si="35"/>
        <v>0</v>
      </c>
      <c r="AS20" s="167">
        <f t="shared" si="87"/>
        <v>0</v>
      </c>
      <c r="AT20" s="114"/>
      <c r="AU20" s="114"/>
      <c r="AV20" s="114"/>
      <c r="AW20" s="114"/>
      <c r="AX20" s="114"/>
      <c r="AY20" s="114"/>
      <c r="AZ20" s="114"/>
      <c r="BA20" s="114"/>
      <c r="BB20" s="114"/>
      <c r="BC20" s="115"/>
      <c r="BD20" s="116">
        <f t="shared" si="88"/>
        <v>0</v>
      </c>
      <c r="BE20" s="117"/>
      <c r="BF20" s="118">
        <f t="shared" si="89"/>
        <v>0</v>
      </c>
      <c r="BG20" s="119"/>
      <c r="BH20" s="120"/>
      <c r="BI20" s="120"/>
      <c r="BJ20" s="120"/>
      <c r="BK20" s="120"/>
      <c r="BL20" s="120"/>
      <c r="BM20" s="120"/>
      <c r="BN20" s="120"/>
      <c r="BO20" s="120"/>
      <c r="BP20" s="121"/>
      <c r="BQ20" s="116">
        <f t="shared" si="90"/>
        <v>0</v>
      </c>
      <c r="BR20" s="117">
        <f t="shared" si="91"/>
        <v>0</v>
      </c>
      <c r="BS20" s="122">
        <f t="shared" si="92"/>
        <v>0</v>
      </c>
      <c r="BT20" s="113"/>
      <c r="BU20" s="114"/>
      <c r="BV20" s="114"/>
      <c r="BW20" s="114"/>
      <c r="BX20" s="114"/>
      <c r="BY20" s="114"/>
      <c r="BZ20" s="114"/>
      <c r="CA20" s="114"/>
      <c r="CB20" s="114"/>
      <c r="CC20" s="115"/>
      <c r="CD20" s="116">
        <f t="shared" si="93"/>
        <v>0</v>
      </c>
      <c r="CE20" s="182">
        <f t="shared" si="94"/>
        <v>0.25</v>
      </c>
      <c r="CF20" s="176"/>
      <c r="CG20" s="167">
        <f t="shared" si="95"/>
        <v>0</v>
      </c>
      <c r="CH20" s="177">
        <f t="shared" si="96"/>
        <v>0</v>
      </c>
      <c r="CI20" s="117">
        <f t="shared" si="97"/>
        <v>0</v>
      </c>
      <c r="CJ20" s="117">
        <f t="shared" si="98"/>
        <v>0</v>
      </c>
      <c r="CK20" s="107"/>
      <c r="CL20" s="117"/>
      <c r="CM20" s="180">
        <f t="shared" si="99"/>
      </c>
    </row>
    <row r="21" spans="1:91" s="29" customFormat="1" ht="12.75" customHeight="1">
      <c r="A21" s="110"/>
      <c r="B21" s="209"/>
      <c r="C21" s="209"/>
      <c r="D21" s="151"/>
      <c r="E21" s="151"/>
      <c r="F21" s="12"/>
      <c r="G21" s="207">
        <f t="shared" si="51"/>
      </c>
      <c r="H21" s="125">
        <f t="shared" si="52"/>
        <v>0</v>
      </c>
      <c r="I21" s="110">
        <f t="shared" si="53"/>
        <v>0</v>
      </c>
      <c r="J21" s="108">
        <f t="shared" si="54"/>
        <v>0</v>
      </c>
      <c r="K21" s="109">
        <f t="shared" si="55"/>
        <v>0</v>
      </c>
      <c r="L21" s="110">
        <f t="shared" si="56"/>
        <v>0</v>
      </c>
      <c r="M21" s="108">
        <f t="shared" si="57"/>
        <v>0</v>
      </c>
      <c r="N21" s="108">
        <f t="shared" si="58"/>
        <v>0</v>
      </c>
      <c r="O21" s="108">
        <f t="shared" si="59"/>
        <v>0</v>
      </c>
      <c r="P21" s="109">
        <f t="shared" si="60"/>
        <v>0</v>
      </c>
      <c r="Q21" s="110">
        <f t="shared" si="61"/>
        <v>0</v>
      </c>
      <c r="R21" s="109">
        <f t="shared" si="62"/>
        <v>0</v>
      </c>
      <c r="S21" s="156">
        <f t="shared" si="63"/>
        <v>0</v>
      </c>
      <c r="T21" s="183">
        <f t="shared" si="64"/>
        <v>15000000</v>
      </c>
      <c r="U21" s="106">
        <f t="shared" si="65"/>
        <v>0</v>
      </c>
      <c r="V21" s="108">
        <f t="shared" si="66"/>
        <v>0</v>
      </c>
      <c r="W21" s="108">
        <f t="shared" si="67"/>
        <v>0</v>
      </c>
      <c r="X21" s="108">
        <f t="shared" si="68"/>
        <v>0</v>
      </c>
      <c r="Y21" s="108">
        <f t="shared" si="69"/>
        <v>0</v>
      </c>
      <c r="Z21" s="108">
        <f t="shared" si="70"/>
        <v>0</v>
      </c>
      <c r="AA21" s="111">
        <f t="shared" si="71"/>
        <v>0</v>
      </c>
      <c r="AB21" s="106">
        <f t="shared" si="72"/>
        <v>0</v>
      </c>
      <c r="AC21" s="108">
        <f t="shared" si="73"/>
        <v>0</v>
      </c>
      <c r="AD21" s="108">
        <f t="shared" si="74"/>
        <v>0</v>
      </c>
      <c r="AE21" s="108">
        <f t="shared" si="75"/>
        <v>0</v>
      </c>
      <c r="AF21" s="108">
        <f t="shared" si="76"/>
        <v>0</v>
      </c>
      <c r="AG21" s="108">
        <f t="shared" si="77"/>
        <v>0</v>
      </c>
      <c r="AH21" s="111">
        <f t="shared" si="78"/>
        <v>0</v>
      </c>
      <c r="AI21" s="106">
        <f t="shared" si="79"/>
        <v>0</v>
      </c>
      <c r="AJ21" s="108">
        <f t="shared" si="80"/>
        <v>0</v>
      </c>
      <c r="AK21" s="108">
        <f t="shared" si="81"/>
        <v>0</v>
      </c>
      <c r="AL21" s="108">
        <f t="shared" si="82"/>
        <v>0</v>
      </c>
      <c r="AM21" s="108">
        <f t="shared" si="83"/>
        <v>0</v>
      </c>
      <c r="AN21" s="108">
        <f t="shared" si="84"/>
        <v>0</v>
      </c>
      <c r="AO21" s="111">
        <f t="shared" si="85"/>
        <v>0</v>
      </c>
      <c r="AP21" s="112">
        <f t="shared" si="86"/>
        <v>0</v>
      </c>
      <c r="AQ21" s="165"/>
      <c r="AR21" s="166">
        <f t="shared" si="35"/>
        <v>0</v>
      </c>
      <c r="AS21" s="167">
        <f t="shared" si="87"/>
        <v>0</v>
      </c>
      <c r="AT21" s="114"/>
      <c r="AU21" s="114"/>
      <c r="AV21" s="114"/>
      <c r="AW21" s="114"/>
      <c r="AX21" s="114"/>
      <c r="AY21" s="114"/>
      <c r="AZ21" s="114"/>
      <c r="BA21" s="114"/>
      <c r="BB21" s="114"/>
      <c r="BC21" s="115"/>
      <c r="BD21" s="116">
        <f t="shared" si="88"/>
        <v>0</v>
      </c>
      <c r="BE21" s="117"/>
      <c r="BF21" s="118">
        <f t="shared" si="89"/>
        <v>0</v>
      </c>
      <c r="BG21" s="119"/>
      <c r="BH21" s="120"/>
      <c r="BI21" s="120"/>
      <c r="BJ21" s="120"/>
      <c r="BK21" s="120"/>
      <c r="BL21" s="120"/>
      <c r="BM21" s="120"/>
      <c r="BN21" s="120"/>
      <c r="BO21" s="120"/>
      <c r="BP21" s="121"/>
      <c r="BQ21" s="116">
        <f t="shared" si="90"/>
        <v>0</v>
      </c>
      <c r="BR21" s="117">
        <f t="shared" si="91"/>
        <v>0</v>
      </c>
      <c r="BS21" s="122">
        <f t="shared" si="92"/>
        <v>0</v>
      </c>
      <c r="BT21" s="113"/>
      <c r="BU21" s="114"/>
      <c r="BV21" s="114"/>
      <c r="BW21" s="114"/>
      <c r="BX21" s="114"/>
      <c r="BY21" s="114"/>
      <c r="BZ21" s="114"/>
      <c r="CA21" s="114"/>
      <c r="CB21" s="114"/>
      <c r="CC21" s="115"/>
      <c r="CD21" s="116">
        <f t="shared" si="93"/>
        <v>0</v>
      </c>
      <c r="CE21" s="182">
        <f t="shared" si="94"/>
        <v>0.25</v>
      </c>
      <c r="CF21" s="176"/>
      <c r="CG21" s="167">
        <f t="shared" si="95"/>
        <v>0</v>
      </c>
      <c r="CH21" s="177">
        <f t="shared" si="96"/>
        <v>0</v>
      </c>
      <c r="CI21" s="117">
        <f t="shared" si="97"/>
        <v>0</v>
      </c>
      <c r="CJ21" s="117">
        <f t="shared" si="98"/>
        <v>0</v>
      </c>
      <c r="CK21" s="107"/>
      <c r="CL21" s="117"/>
      <c r="CM21" s="180">
        <f t="shared" si="99"/>
      </c>
    </row>
    <row r="22" spans="1:91" s="29" customFormat="1" ht="12.75" customHeight="1">
      <c r="A22" s="110"/>
      <c r="B22" s="209"/>
      <c r="C22" s="209"/>
      <c r="D22" s="151"/>
      <c r="E22" s="151"/>
      <c r="F22" s="12"/>
      <c r="G22" s="207">
        <f t="shared" si="51"/>
      </c>
      <c r="H22" s="125">
        <f t="shared" si="52"/>
        <v>0</v>
      </c>
      <c r="I22" s="110">
        <f t="shared" si="53"/>
        <v>0</v>
      </c>
      <c r="J22" s="108">
        <f t="shared" si="54"/>
        <v>0</v>
      </c>
      <c r="K22" s="109">
        <f t="shared" si="55"/>
        <v>0</v>
      </c>
      <c r="L22" s="110">
        <f t="shared" si="56"/>
        <v>0</v>
      </c>
      <c r="M22" s="108">
        <f t="shared" si="57"/>
        <v>0</v>
      </c>
      <c r="N22" s="108">
        <f t="shared" si="58"/>
        <v>0</v>
      </c>
      <c r="O22" s="108">
        <f t="shared" si="59"/>
        <v>0</v>
      </c>
      <c r="P22" s="109">
        <f t="shared" si="60"/>
        <v>0</v>
      </c>
      <c r="Q22" s="110">
        <f t="shared" si="61"/>
        <v>0</v>
      </c>
      <c r="R22" s="109">
        <f t="shared" si="62"/>
        <v>0</v>
      </c>
      <c r="S22" s="156">
        <f t="shared" si="63"/>
        <v>0</v>
      </c>
      <c r="T22" s="183">
        <f t="shared" si="64"/>
        <v>15000000</v>
      </c>
      <c r="U22" s="106">
        <f t="shared" si="65"/>
        <v>0</v>
      </c>
      <c r="V22" s="108">
        <f t="shared" si="66"/>
        <v>0</v>
      </c>
      <c r="W22" s="108">
        <f t="shared" si="67"/>
        <v>0</v>
      </c>
      <c r="X22" s="108">
        <f t="shared" si="68"/>
        <v>0</v>
      </c>
      <c r="Y22" s="108">
        <f t="shared" si="69"/>
        <v>0</v>
      </c>
      <c r="Z22" s="108">
        <f t="shared" si="70"/>
        <v>0</v>
      </c>
      <c r="AA22" s="111">
        <f t="shared" si="71"/>
        <v>0</v>
      </c>
      <c r="AB22" s="106">
        <f t="shared" si="72"/>
        <v>0</v>
      </c>
      <c r="AC22" s="108">
        <f t="shared" si="73"/>
        <v>0</v>
      </c>
      <c r="AD22" s="108">
        <f t="shared" si="74"/>
        <v>0</v>
      </c>
      <c r="AE22" s="108">
        <f t="shared" si="75"/>
        <v>0</v>
      </c>
      <c r="AF22" s="108">
        <f t="shared" si="76"/>
        <v>0</v>
      </c>
      <c r="AG22" s="108">
        <f t="shared" si="77"/>
        <v>0</v>
      </c>
      <c r="AH22" s="111">
        <f t="shared" si="78"/>
        <v>0</v>
      </c>
      <c r="AI22" s="106">
        <f t="shared" si="79"/>
        <v>0</v>
      </c>
      <c r="AJ22" s="108">
        <f t="shared" si="80"/>
        <v>0</v>
      </c>
      <c r="AK22" s="108">
        <f t="shared" si="81"/>
        <v>0</v>
      </c>
      <c r="AL22" s="108">
        <f t="shared" si="82"/>
        <v>0</v>
      </c>
      <c r="AM22" s="108">
        <f t="shared" si="83"/>
        <v>0</v>
      </c>
      <c r="AN22" s="108">
        <f t="shared" si="84"/>
        <v>0</v>
      </c>
      <c r="AO22" s="111">
        <f t="shared" si="85"/>
        <v>0</v>
      </c>
      <c r="AP22" s="112">
        <f t="shared" si="86"/>
        <v>0</v>
      </c>
      <c r="AQ22" s="165"/>
      <c r="AR22" s="166">
        <f t="shared" si="35"/>
        <v>0</v>
      </c>
      <c r="AS22" s="167">
        <f t="shared" si="87"/>
        <v>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5"/>
      <c r="BD22" s="116">
        <f t="shared" si="88"/>
        <v>0</v>
      </c>
      <c r="BE22" s="117"/>
      <c r="BF22" s="118">
        <f t="shared" si="89"/>
        <v>0</v>
      </c>
      <c r="BG22" s="119"/>
      <c r="BH22" s="120"/>
      <c r="BI22" s="120"/>
      <c r="BJ22" s="120"/>
      <c r="BK22" s="120"/>
      <c r="BL22" s="120"/>
      <c r="BM22" s="120"/>
      <c r="BN22" s="120"/>
      <c r="BO22" s="120"/>
      <c r="BP22" s="121"/>
      <c r="BQ22" s="116">
        <f t="shared" si="90"/>
        <v>0</v>
      </c>
      <c r="BR22" s="117">
        <f t="shared" si="91"/>
        <v>0</v>
      </c>
      <c r="BS22" s="122">
        <f t="shared" si="92"/>
        <v>0</v>
      </c>
      <c r="BT22" s="113"/>
      <c r="BU22" s="114"/>
      <c r="BV22" s="114"/>
      <c r="BW22" s="114"/>
      <c r="BX22" s="114"/>
      <c r="BY22" s="114"/>
      <c r="BZ22" s="114"/>
      <c r="CA22" s="114"/>
      <c r="CB22" s="114"/>
      <c r="CC22" s="115"/>
      <c r="CD22" s="116">
        <f t="shared" si="93"/>
        <v>0</v>
      </c>
      <c r="CE22" s="182">
        <f t="shared" si="94"/>
        <v>0.25</v>
      </c>
      <c r="CF22" s="176"/>
      <c r="CG22" s="167">
        <f t="shared" si="95"/>
        <v>0</v>
      </c>
      <c r="CH22" s="177">
        <f t="shared" si="96"/>
        <v>0</v>
      </c>
      <c r="CI22" s="117">
        <f t="shared" si="97"/>
        <v>0</v>
      </c>
      <c r="CJ22" s="117">
        <f t="shared" si="98"/>
        <v>0</v>
      </c>
      <c r="CK22" s="107"/>
      <c r="CL22" s="117"/>
      <c r="CM22" s="180">
        <f t="shared" si="99"/>
      </c>
    </row>
    <row r="23" spans="1:91" s="29" customFormat="1" ht="12.75" customHeight="1">
      <c r="A23" s="110"/>
      <c r="B23" s="209"/>
      <c r="C23" s="209"/>
      <c r="D23" s="151"/>
      <c r="E23" s="151"/>
      <c r="F23" s="12"/>
      <c r="G23" s="207">
        <f t="shared" si="51"/>
      </c>
      <c r="H23" s="125">
        <f t="shared" si="52"/>
        <v>0</v>
      </c>
      <c r="I23" s="110">
        <f t="shared" si="53"/>
        <v>0</v>
      </c>
      <c r="J23" s="108">
        <f t="shared" si="54"/>
        <v>0</v>
      </c>
      <c r="K23" s="109">
        <f t="shared" si="55"/>
        <v>0</v>
      </c>
      <c r="L23" s="110">
        <f t="shared" si="56"/>
        <v>0</v>
      </c>
      <c r="M23" s="108">
        <f t="shared" si="57"/>
        <v>0</v>
      </c>
      <c r="N23" s="108">
        <f t="shared" si="58"/>
        <v>0</v>
      </c>
      <c r="O23" s="108">
        <f t="shared" si="59"/>
        <v>0</v>
      </c>
      <c r="P23" s="109">
        <f t="shared" si="60"/>
        <v>0</v>
      </c>
      <c r="Q23" s="110">
        <f t="shared" si="61"/>
        <v>0</v>
      </c>
      <c r="R23" s="109">
        <f t="shared" si="62"/>
        <v>0</v>
      </c>
      <c r="S23" s="156">
        <f t="shared" si="63"/>
        <v>0</v>
      </c>
      <c r="T23" s="183">
        <f t="shared" si="64"/>
        <v>15000000</v>
      </c>
      <c r="U23" s="106">
        <f t="shared" si="65"/>
        <v>0</v>
      </c>
      <c r="V23" s="108">
        <f t="shared" si="66"/>
        <v>0</v>
      </c>
      <c r="W23" s="108">
        <f t="shared" si="67"/>
        <v>0</v>
      </c>
      <c r="X23" s="108">
        <f t="shared" si="68"/>
        <v>0</v>
      </c>
      <c r="Y23" s="108">
        <f t="shared" si="69"/>
        <v>0</v>
      </c>
      <c r="Z23" s="108">
        <f t="shared" si="70"/>
        <v>0</v>
      </c>
      <c r="AA23" s="111">
        <f t="shared" si="71"/>
        <v>0</v>
      </c>
      <c r="AB23" s="106">
        <f t="shared" si="72"/>
        <v>0</v>
      </c>
      <c r="AC23" s="108">
        <f t="shared" si="73"/>
        <v>0</v>
      </c>
      <c r="AD23" s="108">
        <f t="shared" si="74"/>
        <v>0</v>
      </c>
      <c r="AE23" s="108">
        <f t="shared" si="75"/>
        <v>0</v>
      </c>
      <c r="AF23" s="108">
        <f t="shared" si="76"/>
        <v>0</v>
      </c>
      <c r="AG23" s="108">
        <f t="shared" si="77"/>
        <v>0</v>
      </c>
      <c r="AH23" s="111">
        <f t="shared" si="78"/>
        <v>0</v>
      </c>
      <c r="AI23" s="106">
        <f t="shared" si="79"/>
        <v>0</v>
      </c>
      <c r="AJ23" s="108">
        <f t="shared" si="80"/>
        <v>0</v>
      </c>
      <c r="AK23" s="108">
        <f t="shared" si="81"/>
        <v>0</v>
      </c>
      <c r="AL23" s="108">
        <f t="shared" si="82"/>
        <v>0</v>
      </c>
      <c r="AM23" s="108">
        <f t="shared" si="83"/>
        <v>0</v>
      </c>
      <c r="AN23" s="108">
        <f t="shared" si="84"/>
        <v>0</v>
      </c>
      <c r="AO23" s="111">
        <f t="shared" si="85"/>
        <v>0</v>
      </c>
      <c r="AP23" s="112">
        <f t="shared" si="86"/>
        <v>0</v>
      </c>
      <c r="AQ23" s="165"/>
      <c r="AR23" s="166">
        <f t="shared" si="35"/>
        <v>0</v>
      </c>
      <c r="AS23" s="167">
        <f t="shared" si="87"/>
        <v>0</v>
      </c>
      <c r="AT23" s="114"/>
      <c r="AU23" s="114"/>
      <c r="AV23" s="114"/>
      <c r="AW23" s="114"/>
      <c r="AX23" s="114"/>
      <c r="AY23" s="114"/>
      <c r="AZ23" s="114"/>
      <c r="BA23" s="114"/>
      <c r="BB23" s="114"/>
      <c r="BC23" s="115"/>
      <c r="BD23" s="116">
        <f t="shared" si="88"/>
        <v>0</v>
      </c>
      <c r="BE23" s="117"/>
      <c r="BF23" s="118">
        <f t="shared" si="89"/>
        <v>0</v>
      </c>
      <c r="BG23" s="119"/>
      <c r="BH23" s="120"/>
      <c r="BI23" s="120"/>
      <c r="BJ23" s="120"/>
      <c r="BK23" s="120"/>
      <c r="BL23" s="120"/>
      <c r="BM23" s="120"/>
      <c r="BN23" s="120"/>
      <c r="BO23" s="120"/>
      <c r="BP23" s="121"/>
      <c r="BQ23" s="116">
        <f t="shared" si="90"/>
        <v>0</v>
      </c>
      <c r="BR23" s="117">
        <f t="shared" si="91"/>
        <v>0</v>
      </c>
      <c r="BS23" s="122">
        <f t="shared" si="92"/>
        <v>0</v>
      </c>
      <c r="BT23" s="113"/>
      <c r="BU23" s="114"/>
      <c r="BV23" s="114"/>
      <c r="BW23" s="114"/>
      <c r="BX23" s="114"/>
      <c r="BY23" s="114"/>
      <c r="BZ23" s="114"/>
      <c r="CA23" s="114"/>
      <c r="CB23" s="114"/>
      <c r="CC23" s="115"/>
      <c r="CD23" s="116">
        <f t="shared" si="93"/>
        <v>0</v>
      </c>
      <c r="CE23" s="182">
        <f t="shared" si="94"/>
        <v>0.25</v>
      </c>
      <c r="CF23" s="176"/>
      <c r="CG23" s="167">
        <f t="shared" si="95"/>
        <v>0</v>
      </c>
      <c r="CH23" s="177">
        <f t="shared" si="96"/>
        <v>0</v>
      </c>
      <c r="CI23" s="117">
        <f t="shared" si="97"/>
        <v>0</v>
      </c>
      <c r="CJ23" s="117">
        <f t="shared" si="98"/>
        <v>0</v>
      </c>
      <c r="CK23" s="107"/>
      <c r="CL23" s="117"/>
      <c r="CM23" s="180">
        <f t="shared" si="99"/>
      </c>
    </row>
    <row r="24" spans="1:91" s="29" customFormat="1" ht="12.75" customHeight="1">
      <c r="A24" s="110"/>
      <c r="B24" s="209"/>
      <c r="C24" s="209"/>
      <c r="D24" s="151"/>
      <c r="E24" s="151"/>
      <c r="F24" s="12"/>
      <c r="G24" s="207">
        <f t="shared" si="51"/>
      </c>
      <c r="H24" s="125">
        <f t="shared" si="52"/>
        <v>0</v>
      </c>
      <c r="I24" s="110">
        <f t="shared" si="53"/>
        <v>0</v>
      </c>
      <c r="J24" s="108">
        <f t="shared" si="54"/>
        <v>0</v>
      </c>
      <c r="K24" s="109">
        <f t="shared" si="55"/>
        <v>0</v>
      </c>
      <c r="L24" s="110">
        <f t="shared" si="56"/>
        <v>0</v>
      </c>
      <c r="M24" s="108">
        <f t="shared" si="57"/>
        <v>0</v>
      </c>
      <c r="N24" s="108">
        <f t="shared" si="58"/>
        <v>0</v>
      </c>
      <c r="O24" s="108">
        <f t="shared" si="59"/>
        <v>0</v>
      </c>
      <c r="P24" s="109">
        <f t="shared" si="60"/>
        <v>0</v>
      </c>
      <c r="Q24" s="110">
        <f t="shared" si="61"/>
        <v>0</v>
      </c>
      <c r="R24" s="109">
        <f t="shared" si="62"/>
        <v>0</v>
      </c>
      <c r="S24" s="156">
        <f t="shared" si="63"/>
        <v>0</v>
      </c>
      <c r="T24" s="183">
        <f t="shared" si="64"/>
        <v>15000000</v>
      </c>
      <c r="U24" s="106">
        <f t="shared" si="65"/>
        <v>0</v>
      </c>
      <c r="V24" s="108">
        <f t="shared" si="66"/>
        <v>0</v>
      </c>
      <c r="W24" s="108">
        <f t="shared" si="67"/>
        <v>0</v>
      </c>
      <c r="X24" s="108">
        <f t="shared" si="68"/>
        <v>0</v>
      </c>
      <c r="Y24" s="108">
        <f t="shared" si="69"/>
        <v>0</v>
      </c>
      <c r="Z24" s="108">
        <f t="shared" si="70"/>
        <v>0</v>
      </c>
      <c r="AA24" s="111">
        <f t="shared" si="71"/>
        <v>0</v>
      </c>
      <c r="AB24" s="106">
        <f t="shared" si="72"/>
        <v>0</v>
      </c>
      <c r="AC24" s="108">
        <f t="shared" si="73"/>
        <v>0</v>
      </c>
      <c r="AD24" s="108">
        <f t="shared" si="74"/>
        <v>0</v>
      </c>
      <c r="AE24" s="108">
        <f t="shared" si="75"/>
        <v>0</v>
      </c>
      <c r="AF24" s="108">
        <f t="shared" si="76"/>
        <v>0</v>
      </c>
      <c r="AG24" s="108">
        <f t="shared" si="77"/>
        <v>0</v>
      </c>
      <c r="AH24" s="111">
        <f t="shared" si="78"/>
        <v>0</v>
      </c>
      <c r="AI24" s="106">
        <f t="shared" si="79"/>
        <v>0</v>
      </c>
      <c r="AJ24" s="108">
        <f t="shared" si="80"/>
        <v>0</v>
      </c>
      <c r="AK24" s="108">
        <f t="shared" si="81"/>
        <v>0</v>
      </c>
      <c r="AL24" s="108">
        <f t="shared" si="82"/>
        <v>0</v>
      </c>
      <c r="AM24" s="108">
        <f t="shared" si="83"/>
        <v>0</v>
      </c>
      <c r="AN24" s="108">
        <f t="shared" si="84"/>
        <v>0</v>
      </c>
      <c r="AO24" s="111">
        <f t="shared" si="85"/>
        <v>0</v>
      </c>
      <c r="AP24" s="112">
        <f t="shared" si="86"/>
        <v>0</v>
      </c>
      <c r="AQ24" s="165"/>
      <c r="AR24" s="166">
        <f t="shared" si="35"/>
        <v>0</v>
      </c>
      <c r="AS24" s="167">
        <f t="shared" si="87"/>
        <v>0</v>
      </c>
      <c r="AT24" s="114"/>
      <c r="AU24" s="114"/>
      <c r="AV24" s="114"/>
      <c r="AW24" s="114"/>
      <c r="AX24" s="114"/>
      <c r="AY24" s="114"/>
      <c r="AZ24" s="114"/>
      <c r="BA24" s="114"/>
      <c r="BB24" s="114"/>
      <c r="BC24" s="115"/>
      <c r="BD24" s="116">
        <f t="shared" si="88"/>
        <v>0</v>
      </c>
      <c r="BE24" s="117"/>
      <c r="BF24" s="118">
        <f t="shared" si="89"/>
        <v>0</v>
      </c>
      <c r="BG24" s="119"/>
      <c r="BH24" s="120"/>
      <c r="BI24" s="120"/>
      <c r="BJ24" s="120"/>
      <c r="BK24" s="120"/>
      <c r="BL24" s="120"/>
      <c r="BM24" s="120"/>
      <c r="BN24" s="120"/>
      <c r="BO24" s="120"/>
      <c r="BP24" s="121"/>
      <c r="BQ24" s="116">
        <f t="shared" si="90"/>
        <v>0</v>
      </c>
      <c r="BR24" s="117">
        <f t="shared" si="91"/>
        <v>0</v>
      </c>
      <c r="BS24" s="122">
        <f t="shared" si="92"/>
        <v>0</v>
      </c>
      <c r="BT24" s="113"/>
      <c r="BU24" s="114"/>
      <c r="BV24" s="114"/>
      <c r="BW24" s="114"/>
      <c r="BX24" s="114"/>
      <c r="BY24" s="114"/>
      <c r="BZ24" s="114"/>
      <c r="CA24" s="114"/>
      <c r="CB24" s="114"/>
      <c r="CC24" s="115"/>
      <c r="CD24" s="116">
        <f t="shared" si="93"/>
        <v>0</v>
      </c>
      <c r="CE24" s="182">
        <f t="shared" si="94"/>
        <v>0.25</v>
      </c>
      <c r="CF24" s="176"/>
      <c r="CG24" s="167">
        <f t="shared" si="95"/>
        <v>0</v>
      </c>
      <c r="CH24" s="177">
        <f t="shared" si="96"/>
        <v>0</v>
      </c>
      <c r="CI24" s="117">
        <f t="shared" si="97"/>
        <v>0</v>
      </c>
      <c r="CJ24" s="117">
        <f t="shared" si="98"/>
        <v>0</v>
      </c>
      <c r="CK24" s="107"/>
      <c r="CL24" s="117"/>
      <c r="CM24" s="180">
        <f t="shared" si="99"/>
      </c>
    </row>
    <row r="25" spans="1:91" s="29" customFormat="1" ht="12.75" customHeight="1">
      <c r="A25" s="110"/>
      <c r="B25" s="209"/>
      <c r="C25" s="209"/>
      <c r="D25" s="151"/>
      <c r="E25" s="151"/>
      <c r="F25" s="12"/>
      <c r="G25" s="207">
        <f t="shared" si="51"/>
      </c>
      <c r="H25" s="125">
        <f t="shared" si="52"/>
        <v>0</v>
      </c>
      <c r="I25" s="110">
        <f t="shared" si="53"/>
        <v>0</v>
      </c>
      <c r="J25" s="108">
        <f t="shared" si="54"/>
        <v>0</v>
      </c>
      <c r="K25" s="109">
        <f t="shared" si="55"/>
        <v>0</v>
      </c>
      <c r="L25" s="110">
        <f t="shared" si="56"/>
        <v>0</v>
      </c>
      <c r="M25" s="108">
        <f t="shared" si="57"/>
        <v>0</v>
      </c>
      <c r="N25" s="108">
        <f t="shared" si="58"/>
        <v>0</v>
      </c>
      <c r="O25" s="108">
        <f t="shared" si="59"/>
        <v>0</v>
      </c>
      <c r="P25" s="109">
        <f t="shared" si="60"/>
        <v>0</v>
      </c>
      <c r="Q25" s="110">
        <f t="shared" si="61"/>
        <v>0</v>
      </c>
      <c r="R25" s="109">
        <f t="shared" si="62"/>
        <v>0</v>
      </c>
      <c r="S25" s="156">
        <f t="shared" si="63"/>
        <v>0</v>
      </c>
      <c r="T25" s="183">
        <f t="shared" si="64"/>
        <v>15000000</v>
      </c>
      <c r="U25" s="106">
        <f t="shared" si="65"/>
        <v>0</v>
      </c>
      <c r="V25" s="108">
        <f t="shared" si="66"/>
        <v>0</v>
      </c>
      <c r="W25" s="108">
        <f t="shared" si="67"/>
        <v>0</v>
      </c>
      <c r="X25" s="108">
        <f t="shared" si="68"/>
        <v>0</v>
      </c>
      <c r="Y25" s="108">
        <f t="shared" si="69"/>
        <v>0</v>
      </c>
      <c r="Z25" s="108">
        <f t="shared" si="70"/>
        <v>0</v>
      </c>
      <c r="AA25" s="111">
        <f t="shared" si="71"/>
        <v>0</v>
      </c>
      <c r="AB25" s="106">
        <f t="shared" si="72"/>
        <v>0</v>
      </c>
      <c r="AC25" s="108">
        <f t="shared" si="73"/>
        <v>0</v>
      </c>
      <c r="AD25" s="108">
        <f t="shared" si="74"/>
        <v>0</v>
      </c>
      <c r="AE25" s="108">
        <f t="shared" si="75"/>
        <v>0</v>
      </c>
      <c r="AF25" s="108">
        <f t="shared" si="76"/>
        <v>0</v>
      </c>
      <c r="AG25" s="108">
        <f t="shared" si="77"/>
        <v>0</v>
      </c>
      <c r="AH25" s="111">
        <f t="shared" si="78"/>
        <v>0</v>
      </c>
      <c r="AI25" s="106">
        <f t="shared" si="79"/>
        <v>0</v>
      </c>
      <c r="AJ25" s="108">
        <f t="shared" si="80"/>
        <v>0</v>
      </c>
      <c r="AK25" s="108">
        <f t="shared" si="81"/>
        <v>0</v>
      </c>
      <c r="AL25" s="108">
        <f t="shared" si="82"/>
        <v>0</v>
      </c>
      <c r="AM25" s="108">
        <f t="shared" si="83"/>
        <v>0</v>
      </c>
      <c r="AN25" s="108">
        <f t="shared" si="84"/>
        <v>0</v>
      </c>
      <c r="AO25" s="111">
        <f t="shared" si="85"/>
        <v>0</v>
      </c>
      <c r="AP25" s="112">
        <f t="shared" si="86"/>
        <v>0</v>
      </c>
      <c r="AQ25" s="165"/>
      <c r="AR25" s="166">
        <f t="shared" si="35"/>
        <v>0</v>
      </c>
      <c r="AS25" s="167">
        <f t="shared" si="87"/>
        <v>0</v>
      </c>
      <c r="AT25" s="114"/>
      <c r="AU25" s="114"/>
      <c r="AV25" s="114"/>
      <c r="AW25" s="114"/>
      <c r="AX25" s="114"/>
      <c r="AY25" s="114"/>
      <c r="AZ25" s="114"/>
      <c r="BA25" s="114"/>
      <c r="BB25" s="114"/>
      <c r="BC25" s="115"/>
      <c r="BD25" s="116">
        <f t="shared" si="88"/>
        <v>0</v>
      </c>
      <c r="BE25" s="117"/>
      <c r="BF25" s="118">
        <f t="shared" si="89"/>
        <v>0</v>
      </c>
      <c r="BG25" s="119"/>
      <c r="BH25" s="120"/>
      <c r="BI25" s="120"/>
      <c r="BJ25" s="120"/>
      <c r="BK25" s="120"/>
      <c r="BL25" s="120"/>
      <c r="BM25" s="120"/>
      <c r="BN25" s="120"/>
      <c r="BO25" s="120"/>
      <c r="BP25" s="121"/>
      <c r="BQ25" s="116">
        <f t="shared" si="90"/>
        <v>0</v>
      </c>
      <c r="BR25" s="117">
        <f t="shared" si="91"/>
        <v>0</v>
      </c>
      <c r="BS25" s="122">
        <f t="shared" si="92"/>
        <v>0</v>
      </c>
      <c r="BT25" s="113"/>
      <c r="BU25" s="114"/>
      <c r="BV25" s="114"/>
      <c r="BW25" s="114"/>
      <c r="BX25" s="114"/>
      <c r="BY25" s="114"/>
      <c r="BZ25" s="114"/>
      <c r="CA25" s="114"/>
      <c r="CB25" s="114"/>
      <c r="CC25" s="115"/>
      <c r="CD25" s="116">
        <f t="shared" si="93"/>
        <v>0</v>
      </c>
      <c r="CE25" s="182">
        <f t="shared" si="94"/>
        <v>0.25</v>
      </c>
      <c r="CF25" s="176"/>
      <c r="CG25" s="167">
        <f t="shared" si="95"/>
        <v>0</v>
      </c>
      <c r="CH25" s="177">
        <f t="shared" si="96"/>
        <v>0</v>
      </c>
      <c r="CI25" s="117">
        <f t="shared" si="97"/>
        <v>0</v>
      </c>
      <c r="CJ25" s="117">
        <f t="shared" si="98"/>
        <v>0</v>
      </c>
      <c r="CK25" s="107"/>
      <c r="CL25" s="117"/>
      <c r="CM25" s="180">
        <f t="shared" si="99"/>
      </c>
    </row>
    <row r="26" spans="1:91" s="29" customFormat="1" ht="12.75" customHeight="1">
      <c r="A26" s="110"/>
      <c r="B26" s="209"/>
      <c r="C26" s="209"/>
      <c r="D26" s="151"/>
      <c r="E26" s="151"/>
      <c r="F26" s="12"/>
      <c r="G26" s="207">
        <f t="shared" si="51"/>
      </c>
      <c r="H26" s="125">
        <f t="shared" si="52"/>
        <v>0</v>
      </c>
      <c r="I26" s="110">
        <f t="shared" si="53"/>
        <v>0</v>
      </c>
      <c r="J26" s="108">
        <f t="shared" si="54"/>
        <v>0</v>
      </c>
      <c r="K26" s="109">
        <f t="shared" si="55"/>
        <v>0</v>
      </c>
      <c r="L26" s="110">
        <f t="shared" si="56"/>
        <v>0</v>
      </c>
      <c r="M26" s="108">
        <f t="shared" si="57"/>
        <v>0</v>
      </c>
      <c r="N26" s="108">
        <f t="shared" si="58"/>
        <v>0</v>
      </c>
      <c r="O26" s="108">
        <f t="shared" si="59"/>
        <v>0</v>
      </c>
      <c r="P26" s="109">
        <f t="shared" si="60"/>
        <v>0</v>
      </c>
      <c r="Q26" s="110">
        <f t="shared" si="61"/>
        <v>0</v>
      </c>
      <c r="R26" s="109">
        <f t="shared" si="62"/>
        <v>0</v>
      </c>
      <c r="S26" s="156">
        <f t="shared" si="63"/>
        <v>0</v>
      </c>
      <c r="T26" s="183">
        <f t="shared" si="64"/>
        <v>15000000</v>
      </c>
      <c r="U26" s="106">
        <f t="shared" si="65"/>
        <v>0</v>
      </c>
      <c r="V26" s="108">
        <f t="shared" si="66"/>
        <v>0</v>
      </c>
      <c r="W26" s="108">
        <f t="shared" si="67"/>
        <v>0</v>
      </c>
      <c r="X26" s="108">
        <f t="shared" si="68"/>
        <v>0</v>
      </c>
      <c r="Y26" s="108">
        <f t="shared" si="69"/>
        <v>0</v>
      </c>
      <c r="Z26" s="108">
        <f t="shared" si="70"/>
        <v>0</v>
      </c>
      <c r="AA26" s="111">
        <f t="shared" si="71"/>
        <v>0</v>
      </c>
      <c r="AB26" s="106">
        <f t="shared" si="72"/>
        <v>0</v>
      </c>
      <c r="AC26" s="108">
        <f t="shared" si="73"/>
        <v>0</v>
      </c>
      <c r="AD26" s="108">
        <f t="shared" si="74"/>
        <v>0</v>
      </c>
      <c r="AE26" s="108">
        <f t="shared" si="75"/>
        <v>0</v>
      </c>
      <c r="AF26" s="108">
        <f t="shared" si="76"/>
        <v>0</v>
      </c>
      <c r="AG26" s="108">
        <f t="shared" si="77"/>
        <v>0</v>
      </c>
      <c r="AH26" s="111">
        <f t="shared" si="78"/>
        <v>0</v>
      </c>
      <c r="AI26" s="106">
        <f t="shared" si="79"/>
        <v>0</v>
      </c>
      <c r="AJ26" s="108">
        <f t="shared" si="80"/>
        <v>0</v>
      </c>
      <c r="AK26" s="108">
        <f t="shared" si="81"/>
        <v>0</v>
      </c>
      <c r="AL26" s="108">
        <f t="shared" si="82"/>
        <v>0</v>
      </c>
      <c r="AM26" s="108">
        <f t="shared" si="83"/>
        <v>0</v>
      </c>
      <c r="AN26" s="108">
        <f t="shared" si="84"/>
        <v>0</v>
      </c>
      <c r="AO26" s="111">
        <f t="shared" si="85"/>
        <v>0</v>
      </c>
      <c r="AP26" s="112">
        <f t="shared" si="86"/>
        <v>0</v>
      </c>
      <c r="AQ26" s="165"/>
      <c r="AR26" s="166">
        <f t="shared" si="35"/>
        <v>0</v>
      </c>
      <c r="AS26" s="167">
        <f t="shared" si="87"/>
        <v>0</v>
      </c>
      <c r="AT26" s="114"/>
      <c r="AU26" s="114"/>
      <c r="AV26" s="114"/>
      <c r="AW26" s="114"/>
      <c r="AX26" s="114"/>
      <c r="AY26" s="114"/>
      <c r="AZ26" s="114"/>
      <c r="BA26" s="114"/>
      <c r="BB26" s="114"/>
      <c r="BC26" s="115"/>
      <c r="BD26" s="116">
        <f t="shared" si="88"/>
        <v>0</v>
      </c>
      <c r="BE26" s="117"/>
      <c r="BF26" s="118">
        <f t="shared" si="89"/>
        <v>0</v>
      </c>
      <c r="BG26" s="119"/>
      <c r="BH26" s="120"/>
      <c r="BI26" s="120"/>
      <c r="BJ26" s="120"/>
      <c r="BK26" s="120"/>
      <c r="BL26" s="120"/>
      <c r="BM26" s="120"/>
      <c r="BN26" s="120"/>
      <c r="BO26" s="120"/>
      <c r="BP26" s="121"/>
      <c r="BQ26" s="116">
        <f t="shared" si="90"/>
        <v>0</v>
      </c>
      <c r="BR26" s="117">
        <f t="shared" si="91"/>
        <v>0</v>
      </c>
      <c r="BS26" s="122">
        <f t="shared" si="92"/>
        <v>0</v>
      </c>
      <c r="BT26" s="113"/>
      <c r="BU26" s="114"/>
      <c r="BV26" s="114"/>
      <c r="BW26" s="114"/>
      <c r="BX26" s="114"/>
      <c r="BY26" s="114"/>
      <c r="BZ26" s="114"/>
      <c r="CA26" s="114"/>
      <c r="CB26" s="114"/>
      <c r="CC26" s="115"/>
      <c r="CD26" s="116">
        <f t="shared" si="93"/>
        <v>0</v>
      </c>
      <c r="CE26" s="182">
        <f t="shared" si="94"/>
        <v>0.25</v>
      </c>
      <c r="CF26" s="176"/>
      <c r="CG26" s="167">
        <f t="shared" si="95"/>
        <v>0</v>
      </c>
      <c r="CH26" s="177">
        <f t="shared" si="96"/>
        <v>0</v>
      </c>
      <c r="CI26" s="117">
        <f t="shared" si="97"/>
        <v>0</v>
      </c>
      <c r="CJ26" s="117">
        <f t="shared" si="98"/>
        <v>0</v>
      </c>
      <c r="CK26" s="107"/>
      <c r="CL26" s="117"/>
      <c r="CM26" s="180">
        <f t="shared" si="99"/>
      </c>
    </row>
    <row r="27" spans="1:91" s="29" customFormat="1" ht="12.75" customHeight="1">
      <c r="A27" s="110"/>
      <c r="B27" s="209"/>
      <c r="C27" s="209"/>
      <c r="D27" s="151"/>
      <c r="E27" s="151"/>
      <c r="F27" s="12"/>
      <c r="G27" s="207">
        <f t="shared" si="51"/>
      </c>
      <c r="H27" s="125">
        <f t="shared" si="52"/>
        <v>0</v>
      </c>
      <c r="I27" s="110">
        <f t="shared" si="53"/>
        <v>0</v>
      </c>
      <c r="J27" s="108">
        <f t="shared" si="54"/>
        <v>0</v>
      </c>
      <c r="K27" s="109">
        <f t="shared" si="55"/>
        <v>0</v>
      </c>
      <c r="L27" s="110">
        <f t="shared" si="56"/>
        <v>0</v>
      </c>
      <c r="M27" s="108">
        <f t="shared" si="57"/>
        <v>0</v>
      </c>
      <c r="N27" s="108">
        <f t="shared" si="58"/>
        <v>0</v>
      </c>
      <c r="O27" s="108">
        <f t="shared" si="59"/>
        <v>0</v>
      </c>
      <c r="P27" s="109">
        <f t="shared" si="60"/>
        <v>0</v>
      </c>
      <c r="Q27" s="110">
        <f t="shared" si="61"/>
        <v>0</v>
      </c>
      <c r="R27" s="109">
        <f t="shared" si="62"/>
        <v>0</v>
      </c>
      <c r="S27" s="156">
        <f t="shared" si="63"/>
        <v>0</v>
      </c>
      <c r="T27" s="183">
        <f t="shared" si="64"/>
        <v>15000000</v>
      </c>
      <c r="U27" s="106">
        <f t="shared" si="65"/>
        <v>0</v>
      </c>
      <c r="V27" s="108">
        <f t="shared" si="66"/>
        <v>0</v>
      </c>
      <c r="W27" s="108">
        <f t="shared" si="67"/>
        <v>0</v>
      </c>
      <c r="X27" s="108">
        <f t="shared" si="68"/>
        <v>0</v>
      </c>
      <c r="Y27" s="108">
        <f t="shared" si="69"/>
        <v>0</v>
      </c>
      <c r="Z27" s="108">
        <f t="shared" si="70"/>
        <v>0</v>
      </c>
      <c r="AA27" s="111">
        <f t="shared" si="71"/>
        <v>0</v>
      </c>
      <c r="AB27" s="106">
        <f t="shared" si="72"/>
        <v>0</v>
      </c>
      <c r="AC27" s="108">
        <f t="shared" si="73"/>
        <v>0</v>
      </c>
      <c r="AD27" s="108">
        <f t="shared" si="74"/>
        <v>0</v>
      </c>
      <c r="AE27" s="108">
        <f t="shared" si="75"/>
        <v>0</v>
      </c>
      <c r="AF27" s="108">
        <f t="shared" si="76"/>
        <v>0</v>
      </c>
      <c r="AG27" s="108">
        <f t="shared" si="77"/>
        <v>0</v>
      </c>
      <c r="AH27" s="111">
        <f t="shared" si="78"/>
        <v>0</v>
      </c>
      <c r="AI27" s="106">
        <f t="shared" si="79"/>
        <v>0</v>
      </c>
      <c r="AJ27" s="108">
        <f t="shared" si="80"/>
        <v>0</v>
      </c>
      <c r="AK27" s="108">
        <f t="shared" si="81"/>
        <v>0</v>
      </c>
      <c r="AL27" s="108">
        <f t="shared" si="82"/>
        <v>0</v>
      </c>
      <c r="AM27" s="108">
        <f t="shared" si="83"/>
        <v>0</v>
      </c>
      <c r="AN27" s="108">
        <f t="shared" si="84"/>
        <v>0</v>
      </c>
      <c r="AO27" s="111">
        <f t="shared" si="85"/>
        <v>0</v>
      </c>
      <c r="AP27" s="112">
        <f t="shared" si="86"/>
        <v>0</v>
      </c>
      <c r="AQ27" s="165"/>
      <c r="AR27" s="166">
        <f t="shared" si="35"/>
        <v>0</v>
      </c>
      <c r="AS27" s="167">
        <f t="shared" si="87"/>
        <v>0</v>
      </c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>
        <f t="shared" si="88"/>
        <v>0</v>
      </c>
      <c r="BE27" s="117"/>
      <c r="BF27" s="118">
        <f t="shared" si="89"/>
        <v>0</v>
      </c>
      <c r="BG27" s="119"/>
      <c r="BH27" s="120"/>
      <c r="BI27" s="120"/>
      <c r="BJ27" s="120"/>
      <c r="BK27" s="120"/>
      <c r="BL27" s="120"/>
      <c r="BM27" s="120"/>
      <c r="BN27" s="120"/>
      <c r="BO27" s="120"/>
      <c r="BP27" s="121"/>
      <c r="BQ27" s="116">
        <f t="shared" si="90"/>
        <v>0</v>
      </c>
      <c r="BR27" s="117">
        <f t="shared" si="91"/>
        <v>0</v>
      </c>
      <c r="BS27" s="122">
        <f t="shared" si="92"/>
        <v>0</v>
      </c>
      <c r="BT27" s="113"/>
      <c r="BU27" s="114"/>
      <c r="BV27" s="114"/>
      <c r="BW27" s="114"/>
      <c r="BX27" s="114"/>
      <c r="BY27" s="114"/>
      <c r="BZ27" s="114"/>
      <c r="CA27" s="114"/>
      <c r="CB27" s="114"/>
      <c r="CC27" s="115"/>
      <c r="CD27" s="116">
        <f t="shared" si="93"/>
        <v>0</v>
      </c>
      <c r="CE27" s="182">
        <f t="shared" si="94"/>
        <v>0.25</v>
      </c>
      <c r="CF27" s="176"/>
      <c r="CG27" s="167">
        <f t="shared" si="95"/>
        <v>0</v>
      </c>
      <c r="CH27" s="177">
        <f t="shared" si="96"/>
        <v>0</v>
      </c>
      <c r="CI27" s="117">
        <f t="shared" si="97"/>
        <v>0</v>
      </c>
      <c r="CJ27" s="117">
        <f t="shared" si="98"/>
        <v>0</v>
      </c>
      <c r="CK27" s="107"/>
      <c r="CL27" s="117"/>
      <c r="CM27" s="180">
        <f t="shared" si="99"/>
      </c>
    </row>
    <row r="28" spans="1:91" s="29" customFormat="1" ht="12.75" customHeight="1">
      <c r="A28" s="110"/>
      <c r="B28" s="209"/>
      <c r="C28" s="209"/>
      <c r="D28" s="151"/>
      <c r="E28" s="151"/>
      <c r="F28" s="12"/>
      <c r="G28" s="207">
        <f t="shared" si="51"/>
      </c>
      <c r="H28" s="125">
        <f t="shared" si="52"/>
        <v>0</v>
      </c>
      <c r="I28" s="110">
        <f t="shared" si="53"/>
        <v>0</v>
      </c>
      <c r="J28" s="108">
        <f t="shared" si="54"/>
        <v>0</v>
      </c>
      <c r="K28" s="109">
        <f t="shared" si="55"/>
        <v>0</v>
      </c>
      <c r="L28" s="110">
        <f t="shared" si="56"/>
        <v>0</v>
      </c>
      <c r="M28" s="108">
        <f t="shared" si="57"/>
        <v>0</v>
      </c>
      <c r="N28" s="108">
        <f t="shared" si="58"/>
        <v>0</v>
      </c>
      <c r="O28" s="108">
        <f t="shared" si="59"/>
        <v>0</v>
      </c>
      <c r="P28" s="109">
        <f t="shared" si="60"/>
        <v>0</v>
      </c>
      <c r="Q28" s="110">
        <f t="shared" si="61"/>
        <v>0</v>
      </c>
      <c r="R28" s="109">
        <f t="shared" si="62"/>
        <v>0</v>
      </c>
      <c r="S28" s="156">
        <f t="shared" si="63"/>
        <v>0</v>
      </c>
      <c r="T28" s="183">
        <f t="shared" si="64"/>
        <v>15000000</v>
      </c>
      <c r="U28" s="106">
        <f t="shared" si="65"/>
        <v>0</v>
      </c>
      <c r="V28" s="108">
        <f t="shared" si="66"/>
        <v>0</v>
      </c>
      <c r="W28" s="108">
        <f t="shared" si="67"/>
        <v>0</v>
      </c>
      <c r="X28" s="108">
        <f t="shared" si="68"/>
        <v>0</v>
      </c>
      <c r="Y28" s="108">
        <f t="shared" si="69"/>
        <v>0</v>
      </c>
      <c r="Z28" s="108">
        <f t="shared" si="70"/>
        <v>0</v>
      </c>
      <c r="AA28" s="111">
        <f t="shared" si="71"/>
        <v>0</v>
      </c>
      <c r="AB28" s="106">
        <f t="shared" si="72"/>
        <v>0</v>
      </c>
      <c r="AC28" s="108">
        <f t="shared" si="73"/>
        <v>0</v>
      </c>
      <c r="AD28" s="108">
        <f t="shared" si="74"/>
        <v>0</v>
      </c>
      <c r="AE28" s="108">
        <f t="shared" si="75"/>
        <v>0</v>
      </c>
      <c r="AF28" s="108">
        <f t="shared" si="76"/>
        <v>0</v>
      </c>
      <c r="AG28" s="108">
        <f t="shared" si="77"/>
        <v>0</v>
      </c>
      <c r="AH28" s="111">
        <f t="shared" si="78"/>
        <v>0</v>
      </c>
      <c r="AI28" s="106">
        <f t="shared" si="79"/>
        <v>0</v>
      </c>
      <c r="AJ28" s="108">
        <f t="shared" si="80"/>
        <v>0</v>
      </c>
      <c r="AK28" s="108">
        <f t="shared" si="81"/>
        <v>0</v>
      </c>
      <c r="AL28" s="108">
        <f t="shared" si="82"/>
        <v>0</v>
      </c>
      <c r="AM28" s="108">
        <f t="shared" si="83"/>
        <v>0</v>
      </c>
      <c r="AN28" s="108">
        <f t="shared" si="84"/>
        <v>0</v>
      </c>
      <c r="AO28" s="111">
        <f t="shared" si="85"/>
        <v>0</v>
      </c>
      <c r="AP28" s="112">
        <f t="shared" si="86"/>
        <v>0</v>
      </c>
      <c r="AQ28" s="165"/>
      <c r="AR28" s="166">
        <f t="shared" si="35"/>
        <v>0</v>
      </c>
      <c r="AS28" s="167">
        <f t="shared" si="87"/>
        <v>0</v>
      </c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6">
        <f t="shared" si="88"/>
        <v>0</v>
      </c>
      <c r="BE28" s="117"/>
      <c r="BF28" s="118">
        <f t="shared" si="89"/>
        <v>0</v>
      </c>
      <c r="BG28" s="119"/>
      <c r="BH28" s="120"/>
      <c r="BI28" s="120"/>
      <c r="BJ28" s="120"/>
      <c r="BK28" s="120"/>
      <c r="BL28" s="120"/>
      <c r="BM28" s="120"/>
      <c r="BN28" s="120"/>
      <c r="BO28" s="120"/>
      <c r="BP28" s="121"/>
      <c r="BQ28" s="116">
        <f t="shared" si="90"/>
        <v>0</v>
      </c>
      <c r="BR28" s="117">
        <f t="shared" si="91"/>
        <v>0</v>
      </c>
      <c r="BS28" s="122">
        <f t="shared" si="92"/>
        <v>0</v>
      </c>
      <c r="BT28" s="113"/>
      <c r="BU28" s="114"/>
      <c r="BV28" s="114"/>
      <c r="BW28" s="114"/>
      <c r="BX28" s="114"/>
      <c r="BY28" s="114"/>
      <c r="BZ28" s="114"/>
      <c r="CA28" s="114"/>
      <c r="CB28" s="114"/>
      <c r="CC28" s="115"/>
      <c r="CD28" s="116">
        <f t="shared" si="93"/>
        <v>0</v>
      </c>
      <c r="CE28" s="182">
        <f t="shared" si="94"/>
        <v>0.25</v>
      </c>
      <c r="CF28" s="176"/>
      <c r="CG28" s="167">
        <f t="shared" si="95"/>
        <v>0</v>
      </c>
      <c r="CH28" s="177">
        <f t="shared" si="96"/>
        <v>0</v>
      </c>
      <c r="CI28" s="117">
        <f t="shared" si="97"/>
        <v>0</v>
      </c>
      <c r="CJ28" s="117">
        <f t="shared" si="98"/>
        <v>0</v>
      </c>
      <c r="CK28" s="107"/>
      <c r="CL28" s="117"/>
      <c r="CM28" s="180">
        <f t="shared" si="99"/>
      </c>
    </row>
    <row r="29" spans="1:91" s="29" customFormat="1" ht="12.75" customHeight="1">
      <c r="A29" s="110"/>
      <c r="B29" s="209"/>
      <c r="C29" s="209"/>
      <c r="D29" s="151"/>
      <c r="E29" s="151"/>
      <c r="F29" s="12"/>
      <c r="G29" s="207">
        <f t="shared" si="51"/>
      </c>
      <c r="H29" s="125">
        <f t="shared" si="52"/>
        <v>0</v>
      </c>
      <c r="I29" s="110">
        <f t="shared" si="53"/>
        <v>0</v>
      </c>
      <c r="J29" s="108">
        <f t="shared" si="54"/>
        <v>0</v>
      </c>
      <c r="K29" s="109">
        <f t="shared" si="55"/>
        <v>0</v>
      </c>
      <c r="L29" s="110">
        <f t="shared" si="56"/>
        <v>0</v>
      </c>
      <c r="M29" s="108">
        <f t="shared" si="57"/>
        <v>0</v>
      </c>
      <c r="N29" s="108">
        <f t="shared" si="58"/>
        <v>0</v>
      </c>
      <c r="O29" s="108">
        <f t="shared" si="59"/>
        <v>0</v>
      </c>
      <c r="P29" s="109">
        <f t="shared" si="60"/>
        <v>0</v>
      </c>
      <c r="Q29" s="110">
        <f t="shared" si="61"/>
        <v>0</v>
      </c>
      <c r="R29" s="109">
        <f t="shared" si="62"/>
        <v>0</v>
      </c>
      <c r="S29" s="156">
        <f t="shared" si="63"/>
        <v>0</v>
      </c>
      <c r="T29" s="183">
        <f t="shared" si="64"/>
        <v>15000000</v>
      </c>
      <c r="U29" s="106">
        <f t="shared" si="65"/>
        <v>0</v>
      </c>
      <c r="V29" s="108">
        <f t="shared" si="66"/>
        <v>0</v>
      </c>
      <c r="W29" s="108">
        <f t="shared" si="67"/>
        <v>0</v>
      </c>
      <c r="X29" s="108">
        <f t="shared" si="68"/>
        <v>0</v>
      </c>
      <c r="Y29" s="108">
        <f t="shared" si="69"/>
        <v>0</v>
      </c>
      <c r="Z29" s="108">
        <f t="shared" si="70"/>
        <v>0</v>
      </c>
      <c r="AA29" s="111">
        <f t="shared" si="71"/>
        <v>0</v>
      </c>
      <c r="AB29" s="106">
        <f t="shared" si="72"/>
        <v>0</v>
      </c>
      <c r="AC29" s="108">
        <f t="shared" si="73"/>
        <v>0</v>
      </c>
      <c r="AD29" s="108">
        <f t="shared" si="74"/>
        <v>0</v>
      </c>
      <c r="AE29" s="108">
        <f t="shared" si="75"/>
        <v>0</v>
      </c>
      <c r="AF29" s="108">
        <f t="shared" si="76"/>
        <v>0</v>
      </c>
      <c r="AG29" s="108">
        <f t="shared" si="77"/>
        <v>0</v>
      </c>
      <c r="AH29" s="111">
        <f t="shared" si="78"/>
        <v>0</v>
      </c>
      <c r="AI29" s="106">
        <f t="shared" si="79"/>
        <v>0</v>
      </c>
      <c r="AJ29" s="108">
        <f t="shared" si="80"/>
        <v>0</v>
      </c>
      <c r="AK29" s="108">
        <f t="shared" si="81"/>
        <v>0</v>
      </c>
      <c r="AL29" s="108">
        <f t="shared" si="82"/>
        <v>0</v>
      </c>
      <c r="AM29" s="108">
        <f t="shared" si="83"/>
        <v>0</v>
      </c>
      <c r="AN29" s="108">
        <f t="shared" si="84"/>
        <v>0</v>
      </c>
      <c r="AO29" s="111">
        <f t="shared" si="85"/>
        <v>0</v>
      </c>
      <c r="AP29" s="112">
        <f t="shared" si="86"/>
        <v>0</v>
      </c>
      <c r="AQ29" s="165"/>
      <c r="AR29" s="166">
        <f t="shared" si="35"/>
        <v>0</v>
      </c>
      <c r="AS29" s="167">
        <f t="shared" si="87"/>
        <v>0</v>
      </c>
      <c r="AT29" s="114"/>
      <c r="AU29" s="114"/>
      <c r="AV29" s="114"/>
      <c r="AW29" s="114"/>
      <c r="AX29" s="114"/>
      <c r="AY29" s="114"/>
      <c r="AZ29" s="114"/>
      <c r="BA29" s="114"/>
      <c r="BB29" s="114"/>
      <c r="BC29" s="115"/>
      <c r="BD29" s="116">
        <f t="shared" si="88"/>
        <v>0</v>
      </c>
      <c r="BE29" s="117"/>
      <c r="BF29" s="118">
        <f t="shared" si="89"/>
        <v>0</v>
      </c>
      <c r="BG29" s="119"/>
      <c r="BH29" s="120"/>
      <c r="BI29" s="120"/>
      <c r="BJ29" s="120"/>
      <c r="BK29" s="120"/>
      <c r="BL29" s="120"/>
      <c r="BM29" s="120"/>
      <c r="BN29" s="120"/>
      <c r="BO29" s="120"/>
      <c r="BP29" s="121"/>
      <c r="BQ29" s="116">
        <f t="shared" si="90"/>
        <v>0</v>
      </c>
      <c r="BR29" s="117">
        <f t="shared" si="91"/>
        <v>0</v>
      </c>
      <c r="BS29" s="122">
        <f t="shared" si="92"/>
        <v>0</v>
      </c>
      <c r="BT29" s="113"/>
      <c r="BU29" s="114"/>
      <c r="BV29" s="114"/>
      <c r="BW29" s="114"/>
      <c r="BX29" s="114"/>
      <c r="BY29" s="114"/>
      <c r="BZ29" s="114"/>
      <c r="CA29" s="114"/>
      <c r="CB29" s="114"/>
      <c r="CC29" s="115"/>
      <c r="CD29" s="116">
        <f t="shared" si="93"/>
        <v>0</v>
      </c>
      <c r="CE29" s="182">
        <f t="shared" si="94"/>
        <v>0.25</v>
      </c>
      <c r="CF29" s="176"/>
      <c r="CG29" s="167">
        <f t="shared" si="95"/>
        <v>0</v>
      </c>
      <c r="CH29" s="177">
        <f t="shared" si="96"/>
        <v>0</v>
      </c>
      <c r="CI29" s="117">
        <f t="shared" si="97"/>
        <v>0</v>
      </c>
      <c r="CJ29" s="117">
        <f t="shared" si="98"/>
        <v>0</v>
      </c>
      <c r="CK29" s="107"/>
      <c r="CL29" s="117"/>
      <c r="CM29" s="180">
        <f t="shared" si="99"/>
      </c>
    </row>
    <row r="30" spans="1:91" s="29" customFormat="1" ht="12.75" customHeight="1">
      <c r="A30" s="110"/>
      <c r="B30" s="209"/>
      <c r="C30" s="209"/>
      <c r="D30" s="151"/>
      <c r="E30" s="151"/>
      <c r="F30" s="12"/>
      <c r="G30" s="207">
        <f t="shared" si="51"/>
      </c>
      <c r="H30" s="125">
        <f t="shared" si="52"/>
        <v>0</v>
      </c>
      <c r="I30" s="110">
        <f t="shared" si="53"/>
        <v>0</v>
      </c>
      <c r="J30" s="108">
        <f t="shared" si="54"/>
        <v>0</v>
      </c>
      <c r="K30" s="109">
        <f t="shared" si="55"/>
        <v>0</v>
      </c>
      <c r="L30" s="110">
        <f t="shared" si="56"/>
        <v>0</v>
      </c>
      <c r="M30" s="108">
        <f t="shared" si="57"/>
        <v>0</v>
      </c>
      <c r="N30" s="108">
        <f t="shared" si="58"/>
        <v>0</v>
      </c>
      <c r="O30" s="108">
        <f t="shared" si="59"/>
        <v>0</v>
      </c>
      <c r="P30" s="109">
        <f t="shared" si="60"/>
        <v>0</v>
      </c>
      <c r="Q30" s="110">
        <f t="shared" si="61"/>
        <v>0</v>
      </c>
      <c r="R30" s="109">
        <f t="shared" si="62"/>
        <v>0</v>
      </c>
      <c r="S30" s="156">
        <f t="shared" si="63"/>
        <v>0</v>
      </c>
      <c r="T30" s="183">
        <f t="shared" si="64"/>
        <v>15000000</v>
      </c>
      <c r="U30" s="106">
        <f t="shared" si="65"/>
        <v>0</v>
      </c>
      <c r="V30" s="108">
        <f t="shared" si="66"/>
        <v>0</v>
      </c>
      <c r="W30" s="108">
        <f t="shared" si="67"/>
        <v>0</v>
      </c>
      <c r="X30" s="108">
        <f t="shared" si="68"/>
        <v>0</v>
      </c>
      <c r="Y30" s="108">
        <f t="shared" si="69"/>
        <v>0</v>
      </c>
      <c r="Z30" s="108">
        <f t="shared" si="70"/>
        <v>0</v>
      </c>
      <c r="AA30" s="111">
        <f t="shared" si="71"/>
        <v>0</v>
      </c>
      <c r="AB30" s="106">
        <f t="shared" si="72"/>
        <v>0</v>
      </c>
      <c r="AC30" s="108">
        <f t="shared" si="73"/>
        <v>0</v>
      </c>
      <c r="AD30" s="108">
        <f t="shared" si="74"/>
        <v>0</v>
      </c>
      <c r="AE30" s="108">
        <f t="shared" si="75"/>
        <v>0</v>
      </c>
      <c r="AF30" s="108">
        <f t="shared" si="76"/>
        <v>0</v>
      </c>
      <c r="AG30" s="108">
        <f t="shared" si="77"/>
        <v>0</v>
      </c>
      <c r="AH30" s="111">
        <f t="shared" si="78"/>
        <v>0</v>
      </c>
      <c r="AI30" s="106">
        <f t="shared" si="79"/>
        <v>0</v>
      </c>
      <c r="AJ30" s="108">
        <f t="shared" si="80"/>
        <v>0</v>
      </c>
      <c r="AK30" s="108">
        <f t="shared" si="81"/>
        <v>0</v>
      </c>
      <c r="AL30" s="108">
        <f t="shared" si="82"/>
        <v>0</v>
      </c>
      <c r="AM30" s="108">
        <f t="shared" si="83"/>
        <v>0</v>
      </c>
      <c r="AN30" s="108">
        <f t="shared" si="84"/>
        <v>0</v>
      </c>
      <c r="AO30" s="111">
        <f t="shared" si="85"/>
        <v>0</v>
      </c>
      <c r="AP30" s="112">
        <f t="shared" si="86"/>
        <v>0</v>
      </c>
      <c r="AQ30" s="165"/>
      <c r="AR30" s="166">
        <f t="shared" si="35"/>
        <v>0</v>
      </c>
      <c r="AS30" s="167">
        <f t="shared" si="87"/>
        <v>0</v>
      </c>
      <c r="AT30" s="114"/>
      <c r="AU30" s="114"/>
      <c r="AV30" s="114"/>
      <c r="AW30" s="114"/>
      <c r="AX30" s="114"/>
      <c r="AY30" s="114"/>
      <c r="AZ30" s="114"/>
      <c r="BA30" s="114"/>
      <c r="BB30" s="114"/>
      <c r="BC30" s="115"/>
      <c r="BD30" s="116">
        <f t="shared" si="88"/>
        <v>0</v>
      </c>
      <c r="BE30" s="117"/>
      <c r="BF30" s="118">
        <f t="shared" si="89"/>
        <v>0</v>
      </c>
      <c r="BG30" s="119"/>
      <c r="BH30" s="120"/>
      <c r="BI30" s="120"/>
      <c r="BJ30" s="120"/>
      <c r="BK30" s="120"/>
      <c r="BL30" s="120"/>
      <c r="BM30" s="120"/>
      <c r="BN30" s="120"/>
      <c r="BO30" s="120"/>
      <c r="BP30" s="121"/>
      <c r="BQ30" s="116">
        <f t="shared" si="90"/>
        <v>0</v>
      </c>
      <c r="BR30" s="117">
        <f t="shared" si="91"/>
        <v>0</v>
      </c>
      <c r="BS30" s="122">
        <f t="shared" si="92"/>
        <v>0</v>
      </c>
      <c r="BT30" s="113"/>
      <c r="BU30" s="114"/>
      <c r="BV30" s="114"/>
      <c r="BW30" s="114"/>
      <c r="BX30" s="114"/>
      <c r="BY30" s="114"/>
      <c r="BZ30" s="114"/>
      <c r="CA30" s="114"/>
      <c r="CB30" s="114"/>
      <c r="CC30" s="115"/>
      <c r="CD30" s="116">
        <f t="shared" si="93"/>
        <v>0</v>
      </c>
      <c r="CE30" s="182">
        <f t="shared" si="94"/>
        <v>0.25</v>
      </c>
      <c r="CF30" s="176"/>
      <c r="CG30" s="167">
        <f t="shared" si="95"/>
        <v>0</v>
      </c>
      <c r="CH30" s="177">
        <f t="shared" si="96"/>
        <v>0</v>
      </c>
      <c r="CI30" s="117">
        <f t="shared" si="97"/>
        <v>0</v>
      </c>
      <c r="CJ30" s="117">
        <f t="shared" si="98"/>
        <v>0</v>
      </c>
      <c r="CK30" s="107"/>
      <c r="CL30" s="117"/>
      <c r="CM30" s="180">
        <f t="shared" si="99"/>
      </c>
    </row>
    <row r="31" spans="1:91" s="29" customFormat="1" ht="12.75" customHeight="1">
      <c r="A31" s="110"/>
      <c r="B31" s="209"/>
      <c r="C31" s="209"/>
      <c r="D31" s="151"/>
      <c r="E31" s="151"/>
      <c r="F31" s="12"/>
      <c r="G31" s="207">
        <f t="shared" si="51"/>
      </c>
      <c r="H31" s="125">
        <f t="shared" si="52"/>
        <v>0</v>
      </c>
      <c r="I31" s="110">
        <f t="shared" si="53"/>
        <v>0</v>
      </c>
      <c r="J31" s="108">
        <f t="shared" si="54"/>
        <v>0</v>
      </c>
      <c r="K31" s="109">
        <f t="shared" si="55"/>
        <v>0</v>
      </c>
      <c r="L31" s="110">
        <f t="shared" si="56"/>
        <v>0</v>
      </c>
      <c r="M31" s="108">
        <f t="shared" si="57"/>
        <v>0</v>
      </c>
      <c r="N31" s="108">
        <f t="shared" si="58"/>
        <v>0</v>
      </c>
      <c r="O31" s="108">
        <f t="shared" si="59"/>
        <v>0</v>
      </c>
      <c r="P31" s="109">
        <f t="shared" si="60"/>
        <v>0</v>
      </c>
      <c r="Q31" s="110">
        <f t="shared" si="61"/>
        <v>0</v>
      </c>
      <c r="R31" s="109">
        <f t="shared" si="62"/>
        <v>0</v>
      </c>
      <c r="S31" s="156">
        <f t="shared" si="63"/>
        <v>0</v>
      </c>
      <c r="T31" s="183">
        <f t="shared" si="64"/>
        <v>15000000</v>
      </c>
      <c r="U31" s="106">
        <f t="shared" si="65"/>
        <v>0</v>
      </c>
      <c r="V31" s="108">
        <f t="shared" si="66"/>
        <v>0</v>
      </c>
      <c r="W31" s="108">
        <f t="shared" si="67"/>
        <v>0</v>
      </c>
      <c r="X31" s="108">
        <f t="shared" si="68"/>
        <v>0</v>
      </c>
      <c r="Y31" s="108">
        <f t="shared" si="69"/>
        <v>0</v>
      </c>
      <c r="Z31" s="108">
        <f t="shared" si="70"/>
        <v>0</v>
      </c>
      <c r="AA31" s="111">
        <f t="shared" si="71"/>
        <v>0</v>
      </c>
      <c r="AB31" s="106">
        <f t="shared" si="72"/>
        <v>0</v>
      </c>
      <c r="AC31" s="108">
        <f t="shared" si="73"/>
        <v>0</v>
      </c>
      <c r="AD31" s="108">
        <f t="shared" si="74"/>
        <v>0</v>
      </c>
      <c r="AE31" s="108">
        <f t="shared" si="75"/>
        <v>0</v>
      </c>
      <c r="AF31" s="108">
        <f t="shared" si="76"/>
        <v>0</v>
      </c>
      <c r="AG31" s="108">
        <f t="shared" si="77"/>
        <v>0</v>
      </c>
      <c r="AH31" s="111">
        <f t="shared" si="78"/>
        <v>0</v>
      </c>
      <c r="AI31" s="106">
        <f t="shared" si="79"/>
        <v>0</v>
      </c>
      <c r="AJ31" s="108">
        <f t="shared" si="80"/>
        <v>0</v>
      </c>
      <c r="AK31" s="108">
        <f t="shared" si="81"/>
        <v>0</v>
      </c>
      <c r="AL31" s="108">
        <f t="shared" si="82"/>
        <v>0</v>
      </c>
      <c r="AM31" s="108">
        <f t="shared" si="83"/>
        <v>0</v>
      </c>
      <c r="AN31" s="108">
        <f t="shared" si="84"/>
        <v>0</v>
      </c>
      <c r="AO31" s="111">
        <f t="shared" si="85"/>
        <v>0</v>
      </c>
      <c r="AP31" s="112">
        <f t="shared" si="86"/>
        <v>0</v>
      </c>
      <c r="AQ31" s="165"/>
      <c r="AR31" s="166">
        <f t="shared" si="35"/>
        <v>0</v>
      </c>
      <c r="AS31" s="167">
        <f t="shared" si="87"/>
        <v>0</v>
      </c>
      <c r="AT31" s="114"/>
      <c r="AU31" s="114"/>
      <c r="AV31" s="114"/>
      <c r="AW31" s="114"/>
      <c r="AX31" s="114"/>
      <c r="AY31" s="114"/>
      <c r="AZ31" s="114"/>
      <c r="BA31" s="114"/>
      <c r="BB31" s="114"/>
      <c r="BC31" s="115"/>
      <c r="BD31" s="116">
        <f t="shared" si="88"/>
        <v>0</v>
      </c>
      <c r="BE31" s="117"/>
      <c r="BF31" s="118">
        <f t="shared" si="89"/>
        <v>0</v>
      </c>
      <c r="BG31" s="119"/>
      <c r="BH31" s="120"/>
      <c r="BI31" s="120"/>
      <c r="BJ31" s="120"/>
      <c r="BK31" s="120"/>
      <c r="BL31" s="120"/>
      <c r="BM31" s="120"/>
      <c r="BN31" s="120"/>
      <c r="BO31" s="120"/>
      <c r="BP31" s="121"/>
      <c r="BQ31" s="116">
        <f t="shared" si="90"/>
        <v>0</v>
      </c>
      <c r="BR31" s="117">
        <f t="shared" si="91"/>
        <v>0</v>
      </c>
      <c r="BS31" s="122">
        <f t="shared" si="92"/>
        <v>0</v>
      </c>
      <c r="BT31" s="113"/>
      <c r="BU31" s="114"/>
      <c r="BV31" s="114"/>
      <c r="BW31" s="114"/>
      <c r="BX31" s="114"/>
      <c r="BY31" s="114"/>
      <c r="BZ31" s="114"/>
      <c r="CA31" s="114"/>
      <c r="CB31" s="114"/>
      <c r="CC31" s="115"/>
      <c r="CD31" s="116">
        <f t="shared" si="93"/>
        <v>0</v>
      </c>
      <c r="CE31" s="182">
        <f t="shared" si="94"/>
        <v>0.25</v>
      </c>
      <c r="CF31" s="176"/>
      <c r="CG31" s="167">
        <f t="shared" si="95"/>
        <v>0</v>
      </c>
      <c r="CH31" s="177">
        <f t="shared" si="96"/>
        <v>0</v>
      </c>
      <c r="CI31" s="117">
        <f t="shared" si="97"/>
        <v>0</v>
      </c>
      <c r="CJ31" s="117">
        <f t="shared" si="98"/>
        <v>0</v>
      </c>
      <c r="CK31" s="107"/>
      <c r="CL31" s="117"/>
      <c r="CM31" s="180">
        <f t="shared" si="99"/>
      </c>
    </row>
    <row r="32" spans="1:91" s="29" customFormat="1" ht="12.75" customHeight="1">
      <c r="A32" s="110"/>
      <c r="B32" s="209"/>
      <c r="C32" s="209"/>
      <c r="D32" s="151"/>
      <c r="E32" s="151"/>
      <c r="F32" s="12"/>
      <c r="G32" s="207">
        <f t="shared" si="51"/>
      </c>
      <c r="H32" s="125">
        <f t="shared" si="52"/>
        <v>0</v>
      </c>
      <c r="I32" s="110">
        <f t="shared" si="53"/>
        <v>0</v>
      </c>
      <c r="J32" s="108">
        <f t="shared" si="54"/>
        <v>0</v>
      </c>
      <c r="K32" s="109">
        <f t="shared" si="55"/>
        <v>0</v>
      </c>
      <c r="L32" s="110">
        <f t="shared" si="56"/>
        <v>0</v>
      </c>
      <c r="M32" s="108">
        <f t="shared" si="57"/>
        <v>0</v>
      </c>
      <c r="N32" s="108">
        <f t="shared" si="58"/>
        <v>0</v>
      </c>
      <c r="O32" s="108">
        <f t="shared" si="59"/>
        <v>0</v>
      </c>
      <c r="P32" s="109">
        <f t="shared" si="60"/>
        <v>0</v>
      </c>
      <c r="Q32" s="110">
        <f t="shared" si="61"/>
        <v>0</v>
      </c>
      <c r="R32" s="109">
        <f t="shared" si="62"/>
        <v>0</v>
      </c>
      <c r="S32" s="156">
        <f t="shared" si="63"/>
        <v>0</v>
      </c>
      <c r="T32" s="183">
        <f t="shared" si="64"/>
        <v>15000000</v>
      </c>
      <c r="U32" s="106">
        <f t="shared" si="65"/>
        <v>0</v>
      </c>
      <c r="V32" s="108">
        <f t="shared" si="66"/>
        <v>0</v>
      </c>
      <c r="W32" s="108">
        <f t="shared" si="67"/>
        <v>0</v>
      </c>
      <c r="X32" s="108">
        <f t="shared" si="68"/>
        <v>0</v>
      </c>
      <c r="Y32" s="108">
        <f t="shared" si="69"/>
        <v>0</v>
      </c>
      <c r="Z32" s="108">
        <f t="shared" si="70"/>
        <v>0</v>
      </c>
      <c r="AA32" s="111">
        <f t="shared" si="71"/>
        <v>0</v>
      </c>
      <c r="AB32" s="106">
        <f t="shared" si="72"/>
        <v>0</v>
      </c>
      <c r="AC32" s="108">
        <f t="shared" si="73"/>
        <v>0</v>
      </c>
      <c r="AD32" s="108">
        <f t="shared" si="74"/>
        <v>0</v>
      </c>
      <c r="AE32" s="108">
        <f t="shared" si="75"/>
        <v>0</v>
      </c>
      <c r="AF32" s="108">
        <f t="shared" si="76"/>
        <v>0</v>
      </c>
      <c r="AG32" s="108">
        <f t="shared" si="77"/>
        <v>0</v>
      </c>
      <c r="AH32" s="111">
        <f t="shared" si="78"/>
        <v>0</v>
      </c>
      <c r="AI32" s="106">
        <f t="shared" si="79"/>
        <v>0</v>
      </c>
      <c r="AJ32" s="108">
        <f t="shared" si="80"/>
        <v>0</v>
      </c>
      <c r="AK32" s="108">
        <f t="shared" si="81"/>
        <v>0</v>
      </c>
      <c r="AL32" s="108">
        <f t="shared" si="82"/>
        <v>0</v>
      </c>
      <c r="AM32" s="108">
        <f t="shared" si="83"/>
        <v>0</v>
      </c>
      <c r="AN32" s="108">
        <f t="shared" si="84"/>
        <v>0</v>
      </c>
      <c r="AO32" s="111">
        <f t="shared" si="85"/>
        <v>0</v>
      </c>
      <c r="AP32" s="112">
        <f t="shared" si="86"/>
        <v>0</v>
      </c>
      <c r="AQ32" s="165"/>
      <c r="AR32" s="166">
        <f t="shared" si="35"/>
        <v>0</v>
      </c>
      <c r="AS32" s="167">
        <f t="shared" si="87"/>
        <v>0</v>
      </c>
      <c r="AT32" s="114"/>
      <c r="AU32" s="114"/>
      <c r="AV32" s="114"/>
      <c r="AW32" s="114"/>
      <c r="AX32" s="114"/>
      <c r="AY32" s="114"/>
      <c r="AZ32" s="114"/>
      <c r="BA32" s="114"/>
      <c r="BB32" s="114"/>
      <c r="BC32" s="115"/>
      <c r="BD32" s="116">
        <f t="shared" si="88"/>
        <v>0</v>
      </c>
      <c r="BE32" s="117"/>
      <c r="BF32" s="118">
        <f t="shared" si="89"/>
        <v>0</v>
      </c>
      <c r="BG32" s="119"/>
      <c r="BH32" s="120"/>
      <c r="BI32" s="120"/>
      <c r="BJ32" s="120"/>
      <c r="BK32" s="120"/>
      <c r="BL32" s="120"/>
      <c r="BM32" s="120"/>
      <c r="BN32" s="120"/>
      <c r="BO32" s="120"/>
      <c r="BP32" s="121"/>
      <c r="BQ32" s="116">
        <f t="shared" si="90"/>
        <v>0</v>
      </c>
      <c r="BR32" s="117">
        <f t="shared" si="91"/>
        <v>0</v>
      </c>
      <c r="BS32" s="122">
        <f t="shared" si="92"/>
        <v>0</v>
      </c>
      <c r="BT32" s="113"/>
      <c r="BU32" s="114"/>
      <c r="BV32" s="114"/>
      <c r="BW32" s="114"/>
      <c r="BX32" s="114"/>
      <c r="BY32" s="114"/>
      <c r="BZ32" s="114"/>
      <c r="CA32" s="114"/>
      <c r="CB32" s="114"/>
      <c r="CC32" s="115"/>
      <c r="CD32" s="116">
        <f t="shared" si="93"/>
        <v>0</v>
      </c>
      <c r="CE32" s="182">
        <f t="shared" si="94"/>
        <v>0.25</v>
      </c>
      <c r="CF32" s="176"/>
      <c r="CG32" s="167">
        <f t="shared" si="95"/>
        <v>0</v>
      </c>
      <c r="CH32" s="177">
        <f t="shared" si="96"/>
        <v>0</v>
      </c>
      <c r="CI32" s="117">
        <f t="shared" si="97"/>
        <v>0</v>
      </c>
      <c r="CJ32" s="117">
        <f t="shared" si="98"/>
        <v>0</v>
      </c>
      <c r="CK32" s="107"/>
      <c r="CL32" s="117"/>
      <c r="CM32" s="180">
        <f t="shared" si="99"/>
      </c>
    </row>
    <row r="33" spans="1:91" s="29" customFormat="1" ht="12.75" customHeight="1">
      <c r="A33" s="110"/>
      <c r="B33" s="209"/>
      <c r="C33" s="209"/>
      <c r="D33" s="151"/>
      <c r="E33" s="151"/>
      <c r="F33" s="12"/>
      <c r="G33" s="207">
        <f t="shared" si="51"/>
      </c>
      <c r="H33" s="125">
        <f t="shared" si="52"/>
        <v>0</v>
      </c>
      <c r="I33" s="110">
        <f t="shared" si="53"/>
        <v>0</v>
      </c>
      <c r="J33" s="108">
        <f t="shared" si="54"/>
        <v>0</v>
      </c>
      <c r="K33" s="109">
        <f t="shared" si="55"/>
        <v>0</v>
      </c>
      <c r="L33" s="110">
        <f t="shared" si="56"/>
        <v>0</v>
      </c>
      <c r="M33" s="108">
        <f t="shared" si="57"/>
        <v>0</v>
      </c>
      <c r="N33" s="108">
        <f t="shared" si="58"/>
        <v>0</v>
      </c>
      <c r="O33" s="108">
        <f t="shared" si="59"/>
        <v>0</v>
      </c>
      <c r="P33" s="109">
        <f t="shared" si="60"/>
        <v>0</v>
      </c>
      <c r="Q33" s="110">
        <f t="shared" si="61"/>
        <v>0</v>
      </c>
      <c r="R33" s="109">
        <f t="shared" si="62"/>
        <v>0</v>
      </c>
      <c r="S33" s="156">
        <f t="shared" si="63"/>
        <v>0</v>
      </c>
      <c r="T33" s="183">
        <f t="shared" si="64"/>
        <v>15000000</v>
      </c>
      <c r="U33" s="106">
        <f t="shared" si="65"/>
        <v>0</v>
      </c>
      <c r="V33" s="108">
        <f t="shared" si="66"/>
        <v>0</v>
      </c>
      <c r="W33" s="108">
        <f t="shared" si="67"/>
        <v>0</v>
      </c>
      <c r="X33" s="108">
        <f t="shared" si="68"/>
        <v>0</v>
      </c>
      <c r="Y33" s="108">
        <f t="shared" si="69"/>
        <v>0</v>
      </c>
      <c r="Z33" s="108">
        <f t="shared" si="70"/>
        <v>0</v>
      </c>
      <c r="AA33" s="111">
        <f t="shared" si="71"/>
        <v>0</v>
      </c>
      <c r="AB33" s="106">
        <f t="shared" si="72"/>
        <v>0</v>
      </c>
      <c r="AC33" s="108">
        <f t="shared" si="73"/>
        <v>0</v>
      </c>
      <c r="AD33" s="108">
        <f t="shared" si="74"/>
        <v>0</v>
      </c>
      <c r="AE33" s="108">
        <f t="shared" si="75"/>
        <v>0</v>
      </c>
      <c r="AF33" s="108">
        <f t="shared" si="76"/>
        <v>0</v>
      </c>
      <c r="AG33" s="108">
        <f t="shared" si="77"/>
        <v>0</v>
      </c>
      <c r="AH33" s="111">
        <f t="shared" si="78"/>
        <v>0</v>
      </c>
      <c r="AI33" s="106">
        <f t="shared" si="79"/>
        <v>0</v>
      </c>
      <c r="AJ33" s="108">
        <f t="shared" si="80"/>
        <v>0</v>
      </c>
      <c r="AK33" s="108">
        <f t="shared" si="81"/>
        <v>0</v>
      </c>
      <c r="AL33" s="108">
        <f t="shared" si="82"/>
        <v>0</v>
      </c>
      <c r="AM33" s="108">
        <f t="shared" si="83"/>
        <v>0</v>
      </c>
      <c r="AN33" s="108">
        <f t="shared" si="84"/>
        <v>0</v>
      </c>
      <c r="AO33" s="111">
        <f t="shared" si="85"/>
        <v>0</v>
      </c>
      <c r="AP33" s="112">
        <f t="shared" si="86"/>
        <v>0</v>
      </c>
      <c r="AQ33" s="165"/>
      <c r="AR33" s="166">
        <f t="shared" si="35"/>
        <v>0</v>
      </c>
      <c r="AS33" s="167">
        <f t="shared" si="87"/>
        <v>0</v>
      </c>
      <c r="AT33" s="114"/>
      <c r="AU33" s="114"/>
      <c r="AV33" s="114"/>
      <c r="AW33" s="114"/>
      <c r="AX33" s="114"/>
      <c r="AY33" s="114"/>
      <c r="AZ33" s="114"/>
      <c r="BA33" s="114"/>
      <c r="BB33" s="114"/>
      <c r="BC33" s="115"/>
      <c r="BD33" s="116">
        <f t="shared" si="88"/>
        <v>0</v>
      </c>
      <c r="BE33" s="117"/>
      <c r="BF33" s="118">
        <f t="shared" si="89"/>
        <v>0</v>
      </c>
      <c r="BG33" s="119"/>
      <c r="BH33" s="120"/>
      <c r="BI33" s="120"/>
      <c r="BJ33" s="120"/>
      <c r="BK33" s="120"/>
      <c r="BL33" s="120"/>
      <c r="BM33" s="120"/>
      <c r="BN33" s="120"/>
      <c r="BO33" s="120"/>
      <c r="BP33" s="121"/>
      <c r="BQ33" s="116">
        <f t="shared" si="90"/>
        <v>0</v>
      </c>
      <c r="BR33" s="117">
        <f t="shared" si="91"/>
        <v>0</v>
      </c>
      <c r="BS33" s="122">
        <f t="shared" si="92"/>
        <v>0</v>
      </c>
      <c r="BT33" s="113"/>
      <c r="BU33" s="114"/>
      <c r="BV33" s="114"/>
      <c r="BW33" s="114"/>
      <c r="BX33" s="114"/>
      <c r="BY33" s="114"/>
      <c r="BZ33" s="114"/>
      <c r="CA33" s="114"/>
      <c r="CB33" s="114"/>
      <c r="CC33" s="115"/>
      <c r="CD33" s="116">
        <f t="shared" si="93"/>
        <v>0</v>
      </c>
      <c r="CE33" s="182">
        <f t="shared" si="94"/>
        <v>0.25</v>
      </c>
      <c r="CF33" s="176"/>
      <c r="CG33" s="167">
        <f t="shared" si="95"/>
        <v>0</v>
      </c>
      <c r="CH33" s="177">
        <f t="shared" si="96"/>
        <v>0</v>
      </c>
      <c r="CI33" s="117">
        <f t="shared" si="97"/>
        <v>0</v>
      </c>
      <c r="CJ33" s="117">
        <f t="shared" si="98"/>
        <v>0</v>
      </c>
      <c r="CK33" s="107"/>
      <c r="CL33" s="117"/>
      <c r="CM33" s="180">
        <f t="shared" si="99"/>
      </c>
    </row>
    <row r="34" spans="1:91" s="29" customFormat="1" ht="12.75" customHeight="1">
      <c r="A34" s="110"/>
      <c r="B34" s="209"/>
      <c r="C34" s="209"/>
      <c r="D34" s="151"/>
      <c r="E34" s="151"/>
      <c r="F34" s="12"/>
      <c r="G34" s="207">
        <f t="shared" si="51"/>
      </c>
      <c r="H34" s="125">
        <f t="shared" si="52"/>
        <v>0</v>
      </c>
      <c r="I34" s="110">
        <f t="shared" si="53"/>
        <v>0</v>
      </c>
      <c r="J34" s="108">
        <f t="shared" si="54"/>
        <v>0</v>
      </c>
      <c r="K34" s="109">
        <f t="shared" si="55"/>
        <v>0</v>
      </c>
      <c r="L34" s="110">
        <f t="shared" si="56"/>
        <v>0</v>
      </c>
      <c r="M34" s="108">
        <f t="shared" si="57"/>
        <v>0</v>
      </c>
      <c r="N34" s="108">
        <f t="shared" si="58"/>
        <v>0</v>
      </c>
      <c r="O34" s="108">
        <f t="shared" si="59"/>
        <v>0</v>
      </c>
      <c r="P34" s="109">
        <f t="shared" si="60"/>
        <v>0</v>
      </c>
      <c r="Q34" s="110">
        <f t="shared" si="61"/>
        <v>0</v>
      </c>
      <c r="R34" s="109">
        <f t="shared" si="62"/>
        <v>0</v>
      </c>
      <c r="S34" s="156">
        <f t="shared" si="63"/>
        <v>0</v>
      </c>
      <c r="T34" s="183">
        <f t="shared" si="64"/>
        <v>15000000</v>
      </c>
      <c r="U34" s="106">
        <f t="shared" si="65"/>
        <v>0</v>
      </c>
      <c r="V34" s="108">
        <f t="shared" si="66"/>
        <v>0</v>
      </c>
      <c r="W34" s="108">
        <f t="shared" si="67"/>
        <v>0</v>
      </c>
      <c r="X34" s="108">
        <f t="shared" si="68"/>
        <v>0</v>
      </c>
      <c r="Y34" s="108">
        <f t="shared" si="69"/>
        <v>0</v>
      </c>
      <c r="Z34" s="108">
        <f t="shared" si="70"/>
        <v>0</v>
      </c>
      <c r="AA34" s="111">
        <f t="shared" si="71"/>
        <v>0</v>
      </c>
      <c r="AB34" s="106">
        <f t="shared" si="72"/>
        <v>0</v>
      </c>
      <c r="AC34" s="108">
        <f t="shared" si="73"/>
        <v>0</v>
      </c>
      <c r="AD34" s="108">
        <f t="shared" si="74"/>
        <v>0</v>
      </c>
      <c r="AE34" s="108">
        <f t="shared" si="75"/>
        <v>0</v>
      </c>
      <c r="AF34" s="108">
        <f t="shared" si="76"/>
        <v>0</v>
      </c>
      <c r="AG34" s="108">
        <f t="shared" si="77"/>
        <v>0</v>
      </c>
      <c r="AH34" s="111">
        <f t="shared" si="78"/>
        <v>0</v>
      </c>
      <c r="AI34" s="106">
        <f t="shared" si="79"/>
        <v>0</v>
      </c>
      <c r="AJ34" s="108">
        <f t="shared" si="80"/>
        <v>0</v>
      </c>
      <c r="AK34" s="108">
        <f t="shared" si="81"/>
        <v>0</v>
      </c>
      <c r="AL34" s="108">
        <f t="shared" si="82"/>
        <v>0</v>
      </c>
      <c r="AM34" s="108">
        <f t="shared" si="83"/>
        <v>0</v>
      </c>
      <c r="AN34" s="108">
        <f t="shared" si="84"/>
        <v>0</v>
      </c>
      <c r="AO34" s="111">
        <f t="shared" si="85"/>
        <v>0</v>
      </c>
      <c r="AP34" s="112">
        <f t="shared" si="86"/>
        <v>0</v>
      </c>
      <c r="AQ34" s="165"/>
      <c r="AR34" s="166">
        <f t="shared" si="35"/>
        <v>0</v>
      </c>
      <c r="AS34" s="167">
        <f t="shared" si="87"/>
        <v>0</v>
      </c>
      <c r="AT34" s="114"/>
      <c r="AU34" s="114"/>
      <c r="AV34" s="114"/>
      <c r="AW34" s="114"/>
      <c r="AX34" s="114"/>
      <c r="AY34" s="114"/>
      <c r="AZ34" s="114"/>
      <c r="BA34" s="114"/>
      <c r="BB34" s="114"/>
      <c r="BC34" s="115"/>
      <c r="BD34" s="116">
        <f t="shared" si="88"/>
        <v>0</v>
      </c>
      <c r="BE34" s="117"/>
      <c r="BF34" s="118">
        <f t="shared" si="89"/>
        <v>0</v>
      </c>
      <c r="BG34" s="119"/>
      <c r="BH34" s="120"/>
      <c r="BI34" s="120"/>
      <c r="BJ34" s="120"/>
      <c r="BK34" s="120"/>
      <c r="BL34" s="120"/>
      <c r="BM34" s="120"/>
      <c r="BN34" s="120"/>
      <c r="BO34" s="120"/>
      <c r="BP34" s="121"/>
      <c r="BQ34" s="116">
        <f t="shared" si="90"/>
        <v>0</v>
      </c>
      <c r="BR34" s="117">
        <f t="shared" si="91"/>
        <v>0</v>
      </c>
      <c r="BS34" s="122">
        <f t="shared" si="92"/>
        <v>0</v>
      </c>
      <c r="BT34" s="113"/>
      <c r="BU34" s="114"/>
      <c r="BV34" s="114"/>
      <c r="BW34" s="114"/>
      <c r="BX34" s="114"/>
      <c r="BY34" s="114"/>
      <c r="BZ34" s="114"/>
      <c r="CA34" s="114"/>
      <c r="CB34" s="114"/>
      <c r="CC34" s="115"/>
      <c r="CD34" s="116">
        <f t="shared" si="93"/>
        <v>0</v>
      </c>
      <c r="CE34" s="182">
        <f t="shared" si="94"/>
        <v>0.25</v>
      </c>
      <c r="CF34" s="176"/>
      <c r="CG34" s="167">
        <f t="shared" si="95"/>
        <v>0</v>
      </c>
      <c r="CH34" s="177">
        <f t="shared" si="96"/>
        <v>0</v>
      </c>
      <c r="CI34" s="117">
        <f t="shared" si="97"/>
        <v>0</v>
      </c>
      <c r="CJ34" s="117">
        <f t="shared" si="98"/>
        <v>0</v>
      </c>
      <c r="CK34" s="107"/>
      <c r="CL34" s="117"/>
      <c r="CM34" s="180">
        <f t="shared" si="99"/>
      </c>
    </row>
    <row r="35" spans="1:91" s="29" customFormat="1" ht="12.75" customHeight="1">
      <c r="A35" s="110"/>
      <c r="B35" s="209"/>
      <c r="C35" s="209"/>
      <c r="D35" s="151"/>
      <c r="E35" s="151"/>
      <c r="F35" s="12"/>
      <c r="G35" s="207">
        <f t="shared" si="51"/>
      </c>
      <c r="H35" s="125">
        <f t="shared" si="52"/>
        <v>0</v>
      </c>
      <c r="I35" s="110">
        <f t="shared" si="53"/>
        <v>0</v>
      </c>
      <c r="J35" s="108">
        <f t="shared" si="54"/>
        <v>0</v>
      </c>
      <c r="K35" s="109">
        <f t="shared" si="55"/>
        <v>0</v>
      </c>
      <c r="L35" s="110">
        <f t="shared" si="56"/>
        <v>0</v>
      </c>
      <c r="M35" s="108">
        <f t="shared" si="57"/>
        <v>0</v>
      </c>
      <c r="N35" s="108">
        <f t="shared" si="58"/>
        <v>0</v>
      </c>
      <c r="O35" s="108">
        <f t="shared" si="59"/>
        <v>0</v>
      </c>
      <c r="P35" s="109">
        <f t="shared" si="60"/>
        <v>0</v>
      </c>
      <c r="Q35" s="110">
        <f t="shared" si="61"/>
        <v>0</v>
      </c>
      <c r="R35" s="109">
        <f t="shared" si="62"/>
        <v>0</v>
      </c>
      <c r="S35" s="156">
        <f t="shared" si="63"/>
        <v>0</v>
      </c>
      <c r="T35" s="183">
        <f t="shared" si="64"/>
        <v>15000000</v>
      </c>
      <c r="U35" s="106">
        <f t="shared" si="65"/>
        <v>0</v>
      </c>
      <c r="V35" s="108">
        <f t="shared" si="66"/>
        <v>0</v>
      </c>
      <c r="W35" s="108">
        <f t="shared" si="67"/>
        <v>0</v>
      </c>
      <c r="X35" s="108">
        <f t="shared" si="68"/>
        <v>0</v>
      </c>
      <c r="Y35" s="108">
        <f t="shared" si="69"/>
        <v>0</v>
      </c>
      <c r="Z35" s="108">
        <f t="shared" si="70"/>
        <v>0</v>
      </c>
      <c r="AA35" s="111">
        <f t="shared" si="71"/>
        <v>0</v>
      </c>
      <c r="AB35" s="106">
        <f t="shared" si="72"/>
        <v>0</v>
      </c>
      <c r="AC35" s="108">
        <f t="shared" si="73"/>
        <v>0</v>
      </c>
      <c r="AD35" s="108">
        <f t="shared" si="74"/>
        <v>0</v>
      </c>
      <c r="AE35" s="108">
        <f t="shared" si="75"/>
        <v>0</v>
      </c>
      <c r="AF35" s="108">
        <f t="shared" si="76"/>
        <v>0</v>
      </c>
      <c r="AG35" s="108">
        <f t="shared" si="77"/>
        <v>0</v>
      </c>
      <c r="AH35" s="111">
        <f t="shared" si="78"/>
        <v>0</v>
      </c>
      <c r="AI35" s="106">
        <f t="shared" si="79"/>
        <v>0</v>
      </c>
      <c r="AJ35" s="108">
        <f t="shared" si="80"/>
        <v>0</v>
      </c>
      <c r="AK35" s="108">
        <f t="shared" si="81"/>
        <v>0</v>
      </c>
      <c r="AL35" s="108">
        <f t="shared" si="82"/>
        <v>0</v>
      </c>
      <c r="AM35" s="108">
        <f t="shared" si="83"/>
        <v>0</v>
      </c>
      <c r="AN35" s="108">
        <f t="shared" si="84"/>
        <v>0</v>
      </c>
      <c r="AO35" s="111">
        <f t="shared" si="85"/>
        <v>0</v>
      </c>
      <c r="AP35" s="112">
        <f t="shared" si="86"/>
        <v>0</v>
      </c>
      <c r="AQ35" s="165"/>
      <c r="AR35" s="166">
        <f t="shared" si="35"/>
        <v>0</v>
      </c>
      <c r="AS35" s="167">
        <f t="shared" si="87"/>
        <v>0</v>
      </c>
      <c r="AT35" s="114"/>
      <c r="AU35" s="114"/>
      <c r="AV35" s="114"/>
      <c r="AW35" s="114"/>
      <c r="AX35" s="114"/>
      <c r="AY35" s="114"/>
      <c r="AZ35" s="114"/>
      <c r="BA35" s="114"/>
      <c r="BB35" s="114"/>
      <c r="BC35" s="115"/>
      <c r="BD35" s="116">
        <f t="shared" si="88"/>
        <v>0</v>
      </c>
      <c r="BE35" s="117"/>
      <c r="BF35" s="118">
        <f t="shared" si="89"/>
        <v>0</v>
      </c>
      <c r="BG35" s="119"/>
      <c r="BH35" s="120"/>
      <c r="BI35" s="120"/>
      <c r="BJ35" s="120"/>
      <c r="BK35" s="120"/>
      <c r="BL35" s="120"/>
      <c r="BM35" s="120"/>
      <c r="BN35" s="120"/>
      <c r="BO35" s="120"/>
      <c r="BP35" s="121"/>
      <c r="BQ35" s="116">
        <f t="shared" si="90"/>
        <v>0</v>
      </c>
      <c r="BR35" s="117">
        <f t="shared" si="91"/>
        <v>0</v>
      </c>
      <c r="BS35" s="122">
        <f t="shared" si="92"/>
        <v>0</v>
      </c>
      <c r="BT35" s="113"/>
      <c r="BU35" s="114"/>
      <c r="BV35" s="114"/>
      <c r="BW35" s="114"/>
      <c r="BX35" s="114"/>
      <c r="BY35" s="114"/>
      <c r="BZ35" s="114"/>
      <c r="CA35" s="114"/>
      <c r="CB35" s="114"/>
      <c r="CC35" s="115"/>
      <c r="CD35" s="116">
        <f t="shared" si="93"/>
        <v>0</v>
      </c>
      <c r="CE35" s="182">
        <f t="shared" si="94"/>
        <v>0.25</v>
      </c>
      <c r="CF35" s="176"/>
      <c r="CG35" s="167">
        <f t="shared" si="95"/>
        <v>0</v>
      </c>
      <c r="CH35" s="177">
        <f t="shared" si="96"/>
        <v>0</v>
      </c>
      <c r="CI35" s="117">
        <f t="shared" si="97"/>
        <v>0</v>
      </c>
      <c r="CJ35" s="117">
        <f t="shared" si="98"/>
        <v>0</v>
      </c>
      <c r="CK35" s="107"/>
      <c r="CL35" s="117"/>
      <c r="CM35" s="180">
        <f t="shared" si="99"/>
      </c>
    </row>
    <row r="36" spans="1:91" s="29" customFormat="1" ht="12.75" customHeight="1">
      <c r="A36" s="110"/>
      <c r="B36" s="209"/>
      <c r="C36" s="209"/>
      <c r="D36" s="151"/>
      <c r="E36" s="151"/>
      <c r="F36" s="12"/>
      <c r="G36" s="207">
        <f t="shared" si="51"/>
      </c>
      <c r="H36" s="125">
        <f t="shared" si="52"/>
        <v>0</v>
      </c>
      <c r="I36" s="110">
        <f t="shared" si="53"/>
        <v>0</v>
      </c>
      <c r="J36" s="108">
        <f t="shared" si="54"/>
        <v>0</v>
      </c>
      <c r="K36" s="109">
        <f t="shared" si="55"/>
        <v>0</v>
      </c>
      <c r="L36" s="110">
        <f t="shared" si="56"/>
        <v>0</v>
      </c>
      <c r="M36" s="108">
        <f t="shared" si="57"/>
        <v>0</v>
      </c>
      <c r="N36" s="108">
        <f t="shared" si="58"/>
        <v>0</v>
      </c>
      <c r="O36" s="108">
        <f t="shared" si="59"/>
        <v>0</v>
      </c>
      <c r="P36" s="109">
        <f t="shared" si="60"/>
        <v>0</v>
      </c>
      <c r="Q36" s="110">
        <f t="shared" si="61"/>
        <v>0</v>
      </c>
      <c r="R36" s="109">
        <f t="shared" si="62"/>
        <v>0</v>
      </c>
      <c r="S36" s="156">
        <f t="shared" si="63"/>
        <v>0</v>
      </c>
      <c r="T36" s="183">
        <f t="shared" si="64"/>
        <v>15000000</v>
      </c>
      <c r="U36" s="106">
        <f t="shared" si="65"/>
        <v>0</v>
      </c>
      <c r="V36" s="108">
        <f t="shared" si="66"/>
        <v>0</v>
      </c>
      <c r="W36" s="108">
        <f t="shared" si="67"/>
        <v>0</v>
      </c>
      <c r="X36" s="108">
        <f t="shared" si="68"/>
        <v>0</v>
      </c>
      <c r="Y36" s="108">
        <f t="shared" si="69"/>
        <v>0</v>
      </c>
      <c r="Z36" s="108">
        <f t="shared" si="70"/>
        <v>0</v>
      </c>
      <c r="AA36" s="111">
        <f t="shared" si="71"/>
        <v>0</v>
      </c>
      <c r="AB36" s="106">
        <f t="shared" si="72"/>
        <v>0</v>
      </c>
      <c r="AC36" s="108">
        <f t="shared" si="73"/>
        <v>0</v>
      </c>
      <c r="AD36" s="108">
        <f t="shared" si="74"/>
        <v>0</v>
      </c>
      <c r="AE36" s="108">
        <f t="shared" si="75"/>
        <v>0</v>
      </c>
      <c r="AF36" s="108">
        <f t="shared" si="76"/>
        <v>0</v>
      </c>
      <c r="AG36" s="108">
        <f t="shared" si="77"/>
        <v>0</v>
      </c>
      <c r="AH36" s="111">
        <f t="shared" si="78"/>
        <v>0</v>
      </c>
      <c r="AI36" s="106">
        <f t="shared" si="79"/>
        <v>0</v>
      </c>
      <c r="AJ36" s="108">
        <f t="shared" si="80"/>
        <v>0</v>
      </c>
      <c r="AK36" s="108">
        <f t="shared" si="81"/>
        <v>0</v>
      </c>
      <c r="AL36" s="108">
        <f t="shared" si="82"/>
        <v>0</v>
      </c>
      <c r="AM36" s="108">
        <f t="shared" si="83"/>
        <v>0</v>
      </c>
      <c r="AN36" s="108">
        <f t="shared" si="84"/>
        <v>0</v>
      </c>
      <c r="AO36" s="111">
        <f t="shared" si="85"/>
        <v>0</v>
      </c>
      <c r="AP36" s="112">
        <f t="shared" si="86"/>
        <v>0</v>
      </c>
      <c r="AQ36" s="165"/>
      <c r="AR36" s="166">
        <f t="shared" si="35"/>
        <v>0</v>
      </c>
      <c r="AS36" s="167">
        <f t="shared" si="87"/>
        <v>0</v>
      </c>
      <c r="AT36" s="114"/>
      <c r="AU36" s="114"/>
      <c r="AV36" s="114"/>
      <c r="AW36" s="114"/>
      <c r="AX36" s="114"/>
      <c r="AY36" s="114"/>
      <c r="AZ36" s="114"/>
      <c r="BA36" s="114"/>
      <c r="BB36" s="114"/>
      <c r="BC36" s="115"/>
      <c r="BD36" s="116">
        <f t="shared" si="88"/>
        <v>0</v>
      </c>
      <c r="BE36" s="117"/>
      <c r="BF36" s="118">
        <f t="shared" si="89"/>
        <v>0</v>
      </c>
      <c r="BG36" s="119"/>
      <c r="BH36" s="120"/>
      <c r="BI36" s="120"/>
      <c r="BJ36" s="120"/>
      <c r="BK36" s="120"/>
      <c r="BL36" s="120"/>
      <c r="BM36" s="120"/>
      <c r="BN36" s="120"/>
      <c r="BO36" s="120"/>
      <c r="BP36" s="121"/>
      <c r="BQ36" s="116">
        <f t="shared" si="90"/>
        <v>0</v>
      </c>
      <c r="BR36" s="117">
        <f t="shared" si="91"/>
        <v>0</v>
      </c>
      <c r="BS36" s="122">
        <f t="shared" si="92"/>
        <v>0</v>
      </c>
      <c r="BT36" s="113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>
        <f t="shared" si="93"/>
        <v>0</v>
      </c>
      <c r="CE36" s="182">
        <f t="shared" si="94"/>
        <v>0.25</v>
      </c>
      <c r="CF36" s="176"/>
      <c r="CG36" s="167">
        <f t="shared" si="95"/>
        <v>0</v>
      </c>
      <c r="CH36" s="177">
        <f t="shared" si="96"/>
        <v>0</v>
      </c>
      <c r="CI36" s="117">
        <f t="shared" si="97"/>
        <v>0</v>
      </c>
      <c r="CJ36" s="117">
        <f t="shared" si="98"/>
        <v>0</v>
      </c>
      <c r="CK36" s="107"/>
      <c r="CL36" s="117"/>
      <c r="CM36" s="180">
        <f t="shared" si="99"/>
      </c>
    </row>
    <row r="37" spans="1:91" s="29" customFormat="1" ht="12.75" customHeight="1">
      <c r="A37" s="110"/>
      <c r="B37" s="209"/>
      <c r="C37" s="209"/>
      <c r="D37" s="151"/>
      <c r="E37" s="151"/>
      <c r="F37" s="12"/>
      <c r="G37" s="207">
        <f t="shared" si="51"/>
      </c>
      <c r="H37" s="125">
        <f t="shared" si="52"/>
        <v>0</v>
      </c>
      <c r="I37" s="110">
        <f t="shared" si="53"/>
        <v>0</v>
      </c>
      <c r="J37" s="108">
        <f t="shared" si="54"/>
        <v>0</v>
      </c>
      <c r="K37" s="109">
        <f t="shared" si="55"/>
        <v>0</v>
      </c>
      <c r="L37" s="110">
        <f t="shared" si="56"/>
        <v>0</v>
      </c>
      <c r="M37" s="108">
        <f t="shared" si="57"/>
        <v>0</v>
      </c>
      <c r="N37" s="108">
        <f t="shared" si="58"/>
        <v>0</v>
      </c>
      <c r="O37" s="108">
        <f t="shared" si="59"/>
        <v>0</v>
      </c>
      <c r="P37" s="109">
        <f t="shared" si="60"/>
        <v>0</v>
      </c>
      <c r="Q37" s="110">
        <f t="shared" si="61"/>
        <v>0</v>
      </c>
      <c r="R37" s="109">
        <f t="shared" si="62"/>
        <v>0</v>
      </c>
      <c r="S37" s="156">
        <f t="shared" si="63"/>
        <v>0</v>
      </c>
      <c r="T37" s="183">
        <f t="shared" si="64"/>
        <v>15000000</v>
      </c>
      <c r="U37" s="106">
        <f t="shared" si="65"/>
        <v>0</v>
      </c>
      <c r="V37" s="108">
        <f t="shared" si="66"/>
        <v>0</v>
      </c>
      <c r="W37" s="108">
        <f t="shared" si="67"/>
        <v>0</v>
      </c>
      <c r="X37" s="108">
        <f t="shared" si="68"/>
        <v>0</v>
      </c>
      <c r="Y37" s="108">
        <f t="shared" si="69"/>
        <v>0</v>
      </c>
      <c r="Z37" s="108">
        <f t="shared" si="70"/>
        <v>0</v>
      </c>
      <c r="AA37" s="111">
        <f t="shared" si="71"/>
        <v>0</v>
      </c>
      <c r="AB37" s="106">
        <f t="shared" si="72"/>
        <v>0</v>
      </c>
      <c r="AC37" s="108">
        <f t="shared" si="73"/>
        <v>0</v>
      </c>
      <c r="AD37" s="108">
        <f t="shared" si="74"/>
        <v>0</v>
      </c>
      <c r="AE37" s="108">
        <f t="shared" si="75"/>
        <v>0</v>
      </c>
      <c r="AF37" s="108">
        <f t="shared" si="76"/>
        <v>0</v>
      </c>
      <c r="AG37" s="108">
        <f t="shared" si="77"/>
        <v>0</v>
      </c>
      <c r="AH37" s="111">
        <f t="shared" si="78"/>
        <v>0</v>
      </c>
      <c r="AI37" s="106">
        <f t="shared" si="79"/>
        <v>0</v>
      </c>
      <c r="AJ37" s="108">
        <f t="shared" si="80"/>
        <v>0</v>
      </c>
      <c r="AK37" s="108">
        <f t="shared" si="81"/>
        <v>0</v>
      </c>
      <c r="AL37" s="108">
        <f t="shared" si="82"/>
        <v>0</v>
      </c>
      <c r="AM37" s="108">
        <f t="shared" si="83"/>
        <v>0</v>
      </c>
      <c r="AN37" s="108">
        <f t="shared" si="84"/>
        <v>0</v>
      </c>
      <c r="AO37" s="111">
        <f t="shared" si="85"/>
        <v>0</v>
      </c>
      <c r="AP37" s="112">
        <f t="shared" si="86"/>
        <v>0</v>
      </c>
      <c r="AQ37" s="165"/>
      <c r="AR37" s="166">
        <f t="shared" si="35"/>
        <v>0</v>
      </c>
      <c r="AS37" s="167">
        <f t="shared" si="87"/>
        <v>0</v>
      </c>
      <c r="AT37" s="114"/>
      <c r="AU37" s="114"/>
      <c r="AV37" s="114"/>
      <c r="AW37" s="114"/>
      <c r="AX37" s="114"/>
      <c r="AY37" s="114"/>
      <c r="AZ37" s="114"/>
      <c r="BA37" s="114"/>
      <c r="BB37" s="114"/>
      <c r="BC37" s="115"/>
      <c r="BD37" s="116">
        <f t="shared" si="88"/>
        <v>0</v>
      </c>
      <c r="BE37" s="117"/>
      <c r="BF37" s="118">
        <f t="shared" si="89"/>
        <v>0</v>
      </c>
      <c r="BG37" s="119"/>
      <c r="BH37" s="120"/>
      <c r="BI37" s="120"/>
      <c r="BJ37" s="120"/>
      <c r="BK37" s="120"/>
      <c r="BL37" s="120"/>
      <c r="BM37" s="120"/>
      <c r="BN37" s="120"/>
      <c r="BO37" s="120"/>
      <c r="BP37" s="121"/>
      <c r="BQ37" s="116">
        <f t="shared" si="90"/>
        <v>0</v>
      </c>
      <c r="BR37" s="117">
        <f t="shared" si="91"/>
        <v>0</v>
      </c>
      <c r="BS37" s="122">
        <f t="shared" si="92"/>
        <v>0</v>
      </c>
      <c r="BT37" s="113"/>
      <c r="BU37" s="114"/>
      <c r="BV37" s="114"/>
      <c r="BW37" s="114"/>
      <c r="BX37" s="114"/>
      <c r="BY37" s="114"/>
      <c r="BZ37" s="114"/>
      <c r="CA37" s="114"/>
      <c r="CB37" s="114"/>
      <c r="CC37" s="115"/>
      <c r="CD37" s="116">
        <f t="shared" si="93"/>
        <v>0</v>
      </c>
      <c r="CE37" s="182">
        <f t="shared" si="94"/>
        <v>0.25</v>
      </c>
      <c r="CF37" s="176"/>
      <c r="CG37" s="167">
        <f t="shared" si="95"/>
        <v>0</v>
      </c>
      <c r="CH37" s="177">
        <f t="shared" si="96"/>
        <v>0</v>
      </c>
      <c r="CI37" s="117">
        <f t="shared" si="97"/>
        <v>0</v>
      </c>
      <c r="CJ37" s="117">
        <f t="shared" si="98"/>
        <v>0</v>
      </c>
      <c r="CK37" s="107"/>
      <c r="CL37" s="117"/>
      <c r="CM37" s="180">
        <f t="shared" si="99"/>
      </c>
    </row>
    <row r="38" spans="1:91" s="29" customFormat="1" ht="12.75" customHeight="1">
      <c r="A38" s="110"/>
      <c r="B38" s="209"/>
      <c r="C38" s="209"/>
      <c r="D38" s="151"/>
      <c r="E38" s="151"/>
      <c r="F38" s="12"/>
      <c r="G38" s="207">
        <f t="shared" si="51"/>
      </c>
      <c r="H38" s="125">
        <f t="shared" si="52"/>
        <v>0</v>
      </c>
      <c r="I38" s="110">
        <f t="shared" si="53"/>
        <v>0</v>
      </c>
      <c r="J38" s="108">
        <f t="shared" si="54"/>
        <v>0</v>
      </c>
      <c r="K38" s="109">
        <f t="shared" si="55"/>
        <v>0</v>
      </c>
      <c r="L38" s="110">
        <f t="shared" si="56"/>
        <v>0</v>
      </c>
      <c r="M38" s="108">
        <f t="shared" si="57"/>
        <v>0</v>
      </c>
      <c r="N38" s="108">
        <f t="shared" si="58"/>
        <v>0</v>
      </c>
      <c r="O38" s="108">
        <f t="shared" si="59"/>
        <v>0</v>
      </c>
      <c r="P38" s="109">
        <f t="shared" si="60"/>
        <v>0</v>
      </c>
      <c r="Q38" s="110">
        <f t="shared" si="61"/>
        <v>0</v>
      </c>
      <c r="R38" s="109">
        <f t="shared" si="62"/>
        <v>0</v>
      </c>
      <c r="S38" s="156">
        <f t="shared" si="63"/>
        <v>0</v>
      </c>
      <c r="T38" s="183">
        <f t="shared" si="64"/>
        <v>15000000</v>
      </c>
      <c r="U38" s="106">
        <f t="shared" si="65"/>
        <v>0</v>
      </c>
      <c r="V38" s="108">
        <f t="shared" si="66"/>
        <v>0</v>
      </c>
      <c r="W38" s="108">
        <f t="shared" si="67"/>
        <v>0</v>
      </c>
      <c r="X38" s="108">
        <f t="shared" si="68"/>
        <v>0</v>
      </c>
      <c r="Y38" s="108">
        <f t="shared" si="69"/>
        <v>0</v>
      </c>
      <c r="Z38" s="108">
        <f t="shared" si="70"/>
        <v>0</v>
      </c>
      <c r="AA38" s="111">
        <f t="shared" si="71"/>
        <v>0</v>
      </c>
      <c r="AB38" s="106">
        <f t="shared" si="72"/>
        <v>0</v>
      </c>
      <c r="AC38" s="108">
        <f t="shared" si="73"/>
        <v>0</v>
      </c>
      <c r="AD38" s="108">
        <f t="shared" si="74"/>
        <v>0</v>
      </c>
      <c r="AE38" s="108">
        <f t="shared" si="75"/>
        <v>0</v>
      </c>
      <c r="AF38" s="108">
        <f t="shared" si="76"/>
        <v>0</v>
      </c>
      <c r="AG38" s="108">
        <f t="shared" si="77"/>
        <v>0</v>
      </c>
      <c r="AH38" s="111">
        <f t="shared" si="78"/>
        <v>0</v>
      </c>
      <c r="AI38" s="106">
        <f t="shared" si="79"/>
        <v>0</v>
      </c>
      <c r="AJ38" s="108">
        <f t="shared" si="80"/>
        <v>0</v>
      </c>
      <c r="AK38" s="108">
        <f t="shared" si="81"/>
        <v>0</v>
      </c>
      <c r="AL38" s="108">
        <f t="shared" si="82"/>
        <v>0</v>
      </c>
      <c r="AM38" s="108">
        <f t="shared" si="83"/>
        <v>0</v>
      </c>
      <c r="AN38" s="108">
        <f t="shared" si="84"/>
        <v>0</v>
      </c>
      <c r="AO38" s="111">
        <f t="shared" si="85"/>
        <v>0</v>
      </c>
      <c r="AP38" s="112">
        <f t="shared" si="86"/>
        <v>0</v>
      </c>
      <c r="AQ38" s="165"/>
      <c r="AR38" s="166">
        <f t="shared" si="35"/>
        <v>0</v>
      </c>
      <c r="AS38" s="167">
        <f t="shared" si="87"/>
        <v>0</v>
      </c>
      <c r="AT38" s="114"/>
      <c r="AU38" s="114"/>
      <c r="AV38" s="114"/>
      <c r="AW38" s="114"/>
      <c r="AX38" s="114"/>
      <c r="AY38" s="114"/>
      <c r="AZ38" s="114"/>
      <c r="BA38" s="114"/>
      <c r="BB38" s="114"/>
      <c r="BC38" s="115"/>
      <c r="BD38" s="116">
        <f t="shared" si="88"/>
        <v>0</v>
      </c>
      <c r="BE38" s="117"/>
      <c r="BF38" s="118">
        <f t="shared" si="89"/>
        <v>0</v>
      </c>
      <c r="BG38" s="119"/>
      <c r="BH38" s="120"/>
      <c r="BI38" s="120"/>
      <c r="BJ38" s="120"/>
      <c r="BK38" s="120"/>
      <c r="BL38" s="120"/>
      <c r="BM38" s="120"/>
      <c r="BN38" s="120"/>
      <c r="BO38" s="120"/>
      <c r="BP38" s="121"/>
      <c r="BQ38" s="116">
        <f t="shared" si="90"/>
        <v>0</v>
      </c>
      <c r="BR38" s="117">
        <f t="shared" si="91"/>
        <v>0</v>
      </c>
      <c r="BS38" s="122">
        <f t="shared" si="92"/>
        <v>0</v>
      </c>
      <c r="BT38" s="113"/>
      <c r="BU38" s="114"/>
      <c r="BV38" s="114"/>
      <c r="BW38" s="114"/>
      <c r="BX38" s="114"/>
      <c r="BY38" s="114"/>
      <c r="BZ38" s="114"/>
      <c r="CA38" s="114"/>
      <c r="CB38" s="114"/>
      <c r="CC38" s="115"/>
      <c r="CD38" s="116">
        <f t="shared" si="93"/>
        <v>0</v>
      </c>
      <c r="CE38" s="182">
        <f t="shared" si="94"/>
        <v>0.25</v>
      </c>
      <c r="CF38" s="176"/>
      <c r="CG38" s="167">
        <f t="shared" si="95"/>
        <v>0</v>
      </c>
      <c r="CH38" s="177">
        <f t="shared" si="96"/>
        <v>0</v>
      </c>
      <c r="CI38" s="117">
        <f t="shared" si="97"/>
        <v>0</v>
      </c>
      <c r="CJ38" s="117">
        <f t="shared" si="98"/>
        <v>0</v>
      </c>
      <c r="CK38" s="107"/>
      <c r="CL38" s="117"/>
      <c r="CM38" s="180">
        <f t="shared" si="99"/>
      </c>
    </row>
    <row r="39" spans="1:91" s="29" customFormat="1" ht="12.75" customHeight="1">
      <c r="A39" s="110"/>
      <c r="B39" s="209"/>
      <c r="C39" s="209"/>
      <c r="D39" s="151"/>
      <c r="E39" s="151"/>
      <c r="F39" s="12"/>
      <c r="G39" s="207">
        <f t="shared" si="51"/>
      </c>
      <c r="H39" s="125">
        <f t="shared" si="52"/>
        <v>0</v>
      </c>
      <c r="I39" s="110">
        <f t="shared" si="53"/>
        <v>0</v>
      </c>
      <c r="J39" s="108">
        <f t="shared" si="54"/>
        <v>0</v>
      </c>
      <c r="K39" s="109">
        <f t="shared" si="55"/>
        <v>0</v>
      </c>
      <c r="L39" s="110">
        <f t="shared" si="56"/>
        <v>0</v>
      </c>
      <c r="M39" s="108">
        <f t="shared" si="57"/>
        <v>0</v>
      </c>
      <c r="N39" s="108">
        <f t="shared" si="58"/>
        <v>0</v>
      </c>
      <c r="O39" s="108">
        <f t="shared" si="59"/>
        <v>0</v>
      </c>
      <c r="P39" s="109">
        <f t="shared" si="60"/>
        <v>0</v>
      </c>
      <c r="Q39" s="110">
        <f t="shared" si="61"/>
        <v>0</v>
      </c>
      <c r="R39" s="109">
        <f t="shared" si="62"/>
        <v>0</v>
      </c>
      <c r="S39" s="156">
        <f t="shared" si="63"/>
        <v>0</v>
      </c>
      <c r="T39" s="183">
        <f t="shared" si="64"/>
        <v>15000000</v>
      </c>
      <c r="U39" s="106">
        <f t="shared" si="65"/>
        <v>0</v>
      </c>
      <c r="V39" s="108">
        <f t="shared" si="66"/>
        <v>0</v>
      </c>
      <c r="W39" s="108">
        <f t="shared" si="67"/>
        <v>0</v>
      </c>
      <c r="X39" s="108">
        <f t="shared" si="68"/>
        <v>0</v>
      </c>
      <c r="Y39" s="108">
        <f t="shared" si="69"/>
        <v>0</v>
      </c>
      <c r="Z39" s="108">
        <f t="shared" si="70"/>
        <v>0</v>
      </c>
      <c r="AA39" s="111">
        <f t="shared" si="71"/>
        <v>0</v>
      </c>
      <c r="AB39" s="106">
        <f t="shared" si="72"/>
        <v>0</v>
      </c>
      <c r="AC39" s="108">
        <f t="shared" si="73"/>
        <v>0</v>
      </c>
      <c r="AD39" s="108">
        <f t="shared" si="74"/>
        <v>0</v>
      </c>
      <c r="AE39" s="108">
        <f t="shared" si="75"/>
        <v>0</v>
      </c>
      <c r="AF39" s="108">
        <f t="shared" si="76"/>
        <v>0</v>
      </c>
      <c r="AG39" s="108">
        <f t="shared" si="77"/>
        <v>0</v>
      </c>
      <c r="AH39" s="111">
        <f t="shared" si="78"/>
        <v>0</v>
      </c>
      <c r="AI39" s="106">
        <f t="shared" si="79"/>
        <v>0</v>
      </c>
      <c r="AJ39" s="108">
        <f t="shared" si="80"/>
        <v>0</v>
      </c>
      <c r="AK39" s="108">
        <f t="shared" si="81"/>
        <v>0</v>
      </c>
      <c r="AL39" s="108">
        <f t="shared" si="82"/>
        <v>0</v>
      </c>
      <c r="AM39" s="108">
        <f t="shared" si="83"/>
        <v>0</v>
      </c>
      <c r="AN39" s="108">
        <f t="shared" si="84"/>
        <v>0</v>
      </c>
      <c r="AO39" s="111">
        <f t="shared" si="85"/>
        <v>0</v>
      </c>
      <c r="AP39" s="112">
        <f t="shared" si="86"/>
        <v>0</v>
      </c>
      <c r="AQ39" s="165"/>
      <c r="AR39" s="166">
        <f t="shared" si="35"/>
        <v>0</v>
      </c>
      <c r="AS39" s="167">
        <f t="shared" si="87"/>
        <v>0</v>
      </c>
      <c r="AT39" s="114"/>
      <c r="AU39" s="114"/>
      <c r="AV39" s="114"/>
      <c r="AW39" s="114"/>
      <c r="AX39" s="114"/>
      <c r="AY39" s="114"/>
      <c r="AZ39" s="114"/>
      <c r="BA39" s="114"/>
      <c r="BB39" s="114"/>
      <c r="BC39" s="115"/>
      <c r="BD39" s="116">
        <f t="shared" si="88"/>
        <v>0</v>
      </c>
      <c r="BE39" s="117"/>
      <c r="BF39" s="118">
        <f t="shared" si="89"/>
        <v>0</v>
      </c>
      <c r="BG39" s="119"/>
      <c r="BH39" s="120"/>
      <c r="BI39" s="120"/>
      <c r="BJ39" s="120"/>
      <c r="BK39" s="120"/>
      <c r="BL39" s="120"/>
      <c r="BM39" s="120"/>
      <c r="BN39" s="120"/>
      <c r="BO39" s="120"/>
      <c r="BP39" s="121"/>
      <c r="BQ39" s="116">
        <f t="shared" si="90"/>
        <v>0</v>
      </c>
      <c r="BR39" s="117">
        <f t="shared" si="91"/>
        <v>0</v>
      </c>
      <c r="BS39" s="122">
        <f t="shared" si="92"/>
        <v>0</v>
      </c>
      <c r="BT39" s="113"/>
      <c r="BU39" s="114"/>
      <c r="BV39" s="114"/>
      <c r="BW39" s="114"/>
      <c r="BX39" s="114"/>
      <c r="BY39" s="114"/>
      <c r="BZ39" s="114"/>
      <c r="CA39" s="114"/>
      <c r="CB39" s="114"/>
      <c r="CC39" s="115"/>
      <c r="CD39" s="116">
        <f t="shared" si="93"/>
        <v>0</v>
      </c>
      <c r="CE39" s="182">
        <f t="shared" si="94"/>
        <v>0.25</v>
      </c>
      <c r="CF39" s="176"/>
      <c r="CG39" s="167">
        <f t="shared" si="95"/>
        <v>0</v>
      </c>
      <c r="CH39" s="177">
        <f t="shared" si="96"/>
        <v>0</v>
      </c>
      <c r="CI39" s="117">
        <f t="shared" si="97"/>
        <v>0</v>
      </c>
      <c r="CJ39" s="117">
        <f t="shared" si="98"/>
        <v>0</v>
      </c>
      <c r="CK39" s="107"/>
      <c r="CL39" s="117"/>
      <c r="CM39" s="180">
        <f t="shared" si="99"/>
      </c>
    </row>
    <row r="40" spans="1:91" s="29" customFormat="1" ht="12.75" customHeight="1">
      <c r="A40" s="110"/>
      <c r="B40" s="209"/>
      <c r="C40" s="209"/>
      <c r="D40" s="151"/>
      <c r="E40" s="151"/>
      <c r="F40" s="12"/>
      <c r="G40" s="207">
        <f t="shared" si="51"/>
      </c>
      <c r="H40" s="125">
        <f t="shared" si="52"/>
        <v>0</v>
      </c>
      <c r="I40" s="110">
        <f t="shared" si="53"/>
        <v>0</v>
      </c>
      <c r="J40" s="108">
        <f t="shared" si="54"/>
        <v>0</v>
      </c>
      <c r="K40" s="109">
        <f t="shared" si="55"/>
        <v>0</v>
      </c>
      <c r="L40" s="110">
        <f t="shared" si="56"/>
        <v>0</v>
      </c>
      <c r="M40" s="108">
        <f t="shared" si="57"/>
        <v>0</v>
      </c>
      <c r="N40" s="108">
        <f t="shared" si="58"/>
        <v>0</v>
      </c>
      <c r="O40" s="108">
        <f t="shared" si="59"/>
        <v>0</v>
      </c>
      <c r="P40" s="109">
        <f t="shared" si="60"/>
        <v>0</v>
      </c>
      <c r="Q40" s="110">
        <f t="shared" si="61"/>
        <v>0</v>
      </c>
      <c r="R40" s="109">
        <f t="shared" si="62"/>
        <v>0</v>
      </c>
      <c r="S40" s="156">
        <f t="shared" si="63"/>
        <v>0</v>
      </c>
      <c r="T40" s="183">
        <f t="shared" si="64"/>
        <v>15000000</v>
      </c>
      <c r="U40" s="106">
        <f t="shared" si="65"/>
        <v>0</v>
      </c>
      <c r="V40" s="108">
        <f t="shared" si="66"/>
        <v>0</v>
      </c>
      <c r="W40" s="108">
        <f t="shared" si="67"/>
        <v>0</v>
      </c>
      <c r="X40" s="108">
        <f t="shared" si="68"/>
        <v>0</v>
      </c>
      <c r="Y40" s="108">
        <f t="shared" si="69"/>
        <v>0</v>
      </c>
      <c r="Z40" s="108">
        <f t="shared" si="70"/>
        <v>0</v>
      </c>
      <c r="AA40" s="111">
        <f t="shared" si="71"/>
        <v>0</v>
      </c>
      <c r="AB40" s="106">
        <f t="shared" si="72"/>
        <v>0</v>
      </c>
      <c r="AC40" s="108">
        <f t="shared" si="73"/>
        <v>0</v>
      </c>
      <c r="AD40" s="108">
        <f t="shared" si="74"/>
        <v>0</v>
      </c>
      <c r="AE40" s="108">
        <f t="shared" si="75"/>
        <v>0</v>
      </c>
      <c r="AF40" s="108">
        <f t="shared" si="76"/>
        <v>0</v>
      </c>
      <c r="AG40" s="108">
        <f t="shared" si="77"/>
        <v>0</v>
      </c>
      <c r="AH40" s="111">
        <f t="shared" si="78"/>
        <v>0</v>
      </c>
      <c r="AI40" s="106">
        <f t="shared" si="79"/>
        <v>0</v>
      </c>
      <c r="AJ40" s="108">
        <f t="shared" si="80"/>
        <v>0</v>
      </c>
      <c r="AK40" s="108">
        <f t="shared" si="81"/>
        <v>0</v>
      </c>
      <c r="AL40" s="108">
        <f t="shared" si="82"/>
        <v>0</v>
      </c>
      <c r="AM40" s="108">
        <f t="shared" si="83"/>
        <v>0</v>
      </c>
      <c r="AN40" s="108">
        <f t="shared" si="84"/>
        <v>0</v>
      </c>
      <c r="AO40" s="111">
        <f t="shared" si="85"/>
        <v>0</v>
      </c>
      <c r="AP40" s="112">
        <f t="shared" si="86"/>
        <v>0</v>
      </c>
      <c r="AQ40" s="165"/>
      <c r="AR40" s="166">
        <f t="shared" si="35"/>
        <v>0</v>
      </c>
      <c r="AS40" s="167">
        <f t="shared" si="87"/>
        <v>0</v>
      </c>
      <c r="AT40" s="114"/>
      <c r="AU40" s="114"/>
      <c r="AV40" s="114"/>
      <c r="AW40" s="114"/>
      <c r="AX40" s="114"/>
      <c r="AY40" s="114"/>
      <c r="AZ40" s="114"/>
      <c r="BA40" s="114"/>
      <c r="BB40" s="114"/>
      <c r="BC40" s="115"/>
      <c r="BD40" s="116">
        <f t="shared" si="88"/>
        <v>0</v>
      </c>
      <c r="BE40" s="117"/>
      <c r="BF40" s="118">
        <f t="shared" si="89"/>
        <v>0</v>
      </c>
      <c r="BG40" s="119"/>
      <c r="BH40" s="120"/>
      <c r="BI40" s="120"/>
      <c r="BJ40" s="120"/>
      <c r="BK40" s="120"/>
      <c r="BL40" s="120"/>
      <c r="BM40" s="120"/>
      <c r="BN40" s="120"/>
      <c r="BO40" s="120"/>
      <c r="BP40" s="121"/>
      <c r="BQ40" s="116">
        <f t="shared" si="90"/>
        <v>0</v>
      </c>
      <c r="BR40" s="117">
        <f t="shared" si="91"/>
        <v>0</v>
      </c>
      <c r="BS40" s="122">
        <f t="shared" si="92"/>
        <v>0</v>
      </c>
      <c r="BT40" s="113"/>
      <c r="BU40" s="114"/>
      <c r="BV40" s="114"/>
      <c r="BW40" s="114"/>
      <c r="BX40" s="114"/>
      <c r="BY40" s="114"/>
      <c r="BZ40" s="114"/>
      <c r="CA40" s="114"/>
      <c r="CB40" s="114"/>
      <c r="CC40" s="115"/>
      <c r="CD40" s="116">
        <f t="shared" si="93"/>
        <v>0</v>
      </c>
      <c r="CE40" s="182">
        <f t="shared" si="94"/>
        <v>0.25</v>
      </c>
      <c r="CF40" s="176"/>
      <c r="CG40" s="167">
        <f t="shared" si="95"/>
        <v>0</v>
      </c>
      <c r="CH40" s="177">
        <f t="shared" si="96"/>
        <v>0</v>
      </c>
      <c r="CI40" s="117">
        <f t="shared" si="97"/>
        <v>0</v>
      </c>
      <c r="CJ40" s="117">
        <f t="shared" si="98"/>
        <v>0</v>
      </c>
      <c r="CK40" s="107"/>
      <c r="CL40" s="117"/>
      <c r="CM40" s="180">
        <f t="shared" si="99"/>
      </c>
    </row>
    <row r="41" spans="1:91" s="29" customFormat="1" ht="12.75" customHeight="1">
      <c r="A41" s="110"/>
      <c r="B41" s="209"/>
      <c r="C41" s="209"/>
      <c r="D41" s="151"/>
      <c r="E41" s="151"/>
      <c r="F41" s="12"/>
      <c r="G41" s="207">
        <f t="shared" si="51"/>
      </c>
      <c r="H41" s="125">
        <f t="shared" si="52"/>
        <v>0</v>
      </c>
      <c r="I41" s="110">
        <f t="shared" si="53"/>
        <v>0</v>
      </c>
      <c r="J41" s="108">
        <f t="shared" si="54"/>
        <v>0</v>
      </c>
      <c r="K41" s="109">
        <f t="shared" si="55"/>
        <v>0</v>
      </c>
      <c r="L41" s="110">
        <f t="shared" si="56"/>
        <v>0</v>
      </c>
      <c r="M41" s="108">
        <f t="shared" si="57"/>
        <v>0</v>
      </c>
      <c r="N41" s="108">
        <f t="shared" si="58"/>
        <v>0</v>
      </c>
      <c r="O41" s="108">
        <f t="shared" si="59"/>
        <v>0</v>
      </c>
      <c r="P41" s="109">
        <f t="shared" si="60"/>
        <v>0</v>
      </c>
      <c r="Q41" s="110">
        <f t="shared" si="61"/>
        <v>0</v>
      </c>
      <c r="R41" s="109">
        <f t="shared" si="62"/>
        <v>0</v>
      </c>
      <c r="S41" s="156">
        <f t="shared" si="63"/>
        <v>0</v>
      </c>
      <c r="T41" s="183">
        <f t="shared" si="64"/>
        <v>15000000</v>
      </c>
      <c r="U41" s="106">
        <f t="shared" si="65"/>
        <v>0</v>
      </c>
      <c r="V41" s="108">
        <f t="shared" si="66"/>
        <v>0</v>
      </c>
      <c r="W41" s="108">
        <f t="shared" si="67"/>
        <v>0</v>
      </c>
      <c r="X41" s="108">
        <f t="shared" si="68"/>
        <v>0</v>
      </c>
      <c r="Y41" s="108">
        <f t="shared" si="69"/>
        <v>0</v>
      </c>
      <c r="Z41" s="108">
        <f t="shared" si="70"/>
        <v>0</v>
      </c>
      <c r="AA41" s="111">
        <f t="shared" si="71"/>
        <v>0</v>
      </c>
      <c r="AB41" s="106">
        <f t="shared" si="72"/>
        <v>0</v>
      </c>
      <c r="AC41" s="108">
        <f t="shared" si="73"/>
        <v>0</v>
      </c>
      <c r="AD41" s="108">
        <f t="shared" si="74"/>
        <v>0</v>
      </c>
      <c r="AE41" s="108">
        <f t="shared" si="75"/>
        <v>0</v>
      </c>
      <c r="AF41" s="108">
        <f t="shared" si="76"/>
        <v>0</v>
      </c>
      <c r="AG41" s="108">
        <f t="shared" si="77"/>
        <v>0</v>
      </c>
      <c r="AH41" s="111">
        <f t="shared" si="78"/>
        <v>0</v>
      </c>
      <c r="AI41" s="106">
        <f t="shared" si="79"/>
        <v>0</v>
      </c>
      <c r="AJ41" s="108">
        <f t="shared" si="80"/>
        <v>0</v>
      </c>
      <c r="AK41" s="108">
        <f t="shared" si="81"/>
        <v>0</v>
      </c>
      <c r="AL41" s="108">
        <f t="shared" si="82"/>
        <v>0</v>
      </c>
      <c r="AM41" s="108">
        <f t="shared" si="83"/>
        <v>0</v>
      </c>
      <c r="AN41" s="108">
        <f t="shared" si="84"/>
        <v>0</v>
      </c>
      <c r="AO41" s="111">
        <f t="shared" si="85"/>
        <v>0</v>
      </c>
      <c r="AP41" s="112">
        <f t="shared" si="86"/>
        <v>0</v>
      </c>
      <c r="AQ41" s="165"/>
      <c r="AR41" s="166">
        <f t="shared" si="35"/>
        <v>0</v>
      </c>
      <c r="AS41" s="167">
        <f t="shared" si="87"/>
        <v>0</v>
      </c>
      <c r="AT41" s="114"/>
      <c r="AU41" s="114"/>
      <c r="AV41" s="114"/>
      <c r="AW41" s="114"/>
      <c r="AX41" s="114"/>
      <c r="AY41" s="114"/>
      <c r="AZ41" s="114"/>
      <c r="BA41" s="114"/>
      <c r="BB41" s="114"/>
      <c r="BC41" s="115"/>
      <c r="BD41" s="116">
        <f t="shared" si="88"/>
        <v>0</v>
      </c>
      <c r="BE41" s="117"/>
      <c r="BF41" s="118">
        <f t="shared" si="89"/>
        <v>0</v>
      </c>
      <c r="BG41" s="119"/>
      <c r="BH41" s="120"/>
      <c r="BI41" s="120"/>
      <c r="BJ41" s="120"/>
      <c r="BK41" s="120"/>
      <c r="BL41" s="120"/>
      <c r="BM41" s="120"/>
      <c r="BN41" s="120"/>
      <c r="BO41" s="120"/>
      <c r="BP41" s="121"/>
      <c r="BQ41" s="116">
        <f t="shared" si="90"/>
        <v>0</v>
      </c>
      <c r="BR41" s="117">
        <f t="shared" si="91"/>
        <v>0</v>
      </c>
      <c r="BS41" s="122">
        <f t="shared" si="92"/>
        <v>0</v>
      </c>
      <c r="BT41" s="113"/>
      <c r="BU41" s="114"/>
      <c r="BV41" s="114"/>
      <c r="BW41" s="114"/>
      <c r="BX41" s="114"/>
      <c r="BY41" s="114"/>
      <c r="BZ41" s="114"/>
      <c r="CA41" s="114"/>
      <c r="CB41" s="114"/>
      <c r="CC41" s="115"/>
      <c r="CD41" s="116">
        <f t="shared" si="93"/>
        <v>0</v>
      </c>
      <c r="CE41" s="182">
        <f t="shared" si="94"/>
        <v>0.25</v>
      </c>
      <c r="CF41" s="176"/>
      <c r="CG41" s="167">
        <f t="shared" si="95"/>
        <v>0</v>
      </c>
      <c r="CH41" s="177">
        <f t="shared" si="96"/>
        <v>0</v>
      </c>
      <c r="CI41" s="117">
        <f t="shared" si="97"/>
        <v>0</v>
      </c>
      <c r="CJ41" s="117">
        <f t="shared" si="98"/>
        <v>0</v>
      </c>
      <c r="CK41" s="107"/>
      <c r="CL41" s="117"/>
      <c r="CM41" s="180">
        <f t="shared" si="99"/>
      </c>
    </row>
    <row r="42" spans="1:91" s="29" customFormat="1" ht="12.75" customHeight="1">
      <c r="A42" s="110"/>
      <c r="B42" s="209"/>
      <c r="C42" s="209"/>
      <c r="D42" s="151"/>
      <c r="E42" s="151"/>
      <c r="F42" s="12"/>
      <c r="G42" s="207">
        <f t="shared" si="51"/>
      </c>
      <c r="H42" s="125">
        <f t="shared" si="52"/>
        <v>0</v>
      </c>
      <c r="I42" s="110">
        <f t="shared" si="53"/>
        <v>0</v>
      </c>
      <c r="J42" s="108">
        <f t="shared" si="54"/>
        <v>0</v>
      </c>
      <c r="K42" s="109">
        <f t="shared" si="55"/>
        <v>0</v>
      </c>
      <c r="L42" s="110">
        <f t="shared" si="56"/>
        <v>0</v>
      </c>
      <c r="M42" s="108">
        <f t="shared" si="57"/>
        <v>0</v>
      </c>
      <c r="N42" s="108">
        <f t="shared" si="58"/>
        <v>0</v>
      </c>
      <c r="O42" s="108">
        <f t="shared" si="59"/>
        <v>0</v>
      </c>
      <c r="P42" s="109">
        <f t="shared" si="60"/>
        <v>0</v>
      </c>
      <c r="Q42" s="110">
        <f t="shared" si="61"/>
        <v>0</v>
      </c>
      <c r="R42" s="109">
        <f t="shared" si="62"/>
        <v>0</v>
      </c>
      <c r="S42" s="156">
        <f t="shared" si="63"/>
        <v>0</v>
      </c>
      <c r="T42" s="183">
        <f t="shared" si="64"/>
        <v>15000000</v>
      </c>
      <c r="U42" s="106">
        <f t="shared" si="65"/>
        <v>0</v>
      </c>
      <c r="V42" s="108">
        <f t="shared" si="66"/>
        <v>0</v>
      </c>
      <c r="W42" s="108">
        <f t="shared" si="67"/>
        <v>0</v>
      </c>
      <c r="X42" s="108">
        <f t="shared" si="68"/>
        <v>0</v>
      </c>
      <c r="Y42" s="108">
        <f t="shared" si="69"/>
        <v>0</v>
      </c>
      <c r="Z42" s="108">
        <f t="shared" si="70"/>
        <v>0</v>
      </c>
      <c r="AA42" s="111">
        <f t="shared" si="71"/>
        <v>0</v>
      </c>
      <c r="AB42" s="106">
        <f t="shared" si="72"/>
        <v>0</v>
      </c>
      <c r="AC42" s="108">
        <f t="shared" si="73"/>
        <v>0</v>
      </c>
      <c r="AD42" s="108">
        <f t="shared" si="74"/>
        <v>0</v>
      </c>
      <c r="AE42" s="108">
        <f t="shared" si="75"/>
        <v>0</v>
      </c>
      <c r="AF42" s="108">
        <f t="shared" si="76"/>
        <v>0</v>
      </c>
      <c r="AG42" s="108">
        <f t="shared" si="77"/>
        <v>0</v>
      </c>
      <c r="AH42" s="111">
        <f t="shared" si="78"/>
        <v>0</v>
      </c>
      <c r="AI42" s="106">
        <f t="shared" si="79"/>
        <v>0</v>
      </c>
      <c r="AJ42" s="108">
        <f t="shared" si="80"/>
        <v>0</v>
      </c>
      <c r="AK42" s="108">
        <f t="shared" si="81"/>
        <v>0</v>
      </c>
      <c r="AL42" s="108">
        <f t="shared" si="82"/>
        <v>0</v>
      </c>
      <c r="AM42" s="108">
        <f t="shared" si="83"/>
        <v>0</v>
      </c>
      <c r="AN42" s="108">
        <f t="shared" si="84"/>
        <v>0</v>
      </c>
      <c r="AO42" s="111">
        <f t="shared" si="85"/>
        <v>0</v>
      </c>
      <c r="AP42" s="112">
        <f t="shared" si="86"/>
        <v>0</v>
      </c>
      <c r="AQ42" s="165"/>
      <c r="AR42" s="166">
        <f t="shared" si="35"/>
        <v>0</v>
      </c>
      <c r="AS42" s="167">
        <f t="shared" si="87"/>
        <v>0</v>
      </c>
      <c r="AT42" s="114"/>
      <c r="AU42" s="114"/>
      <c r="AV42" s="114"/>
      <c r="AW42" s="114"/>
      <c r="AX42" s="114"/>
      <c r="AY42" s="114"/>
      <c r="AZ42" s="114"/>
      <c r="BA42" s="114"/>
      <c r="BB42" s="114"/>
      <c r="BC42" s="115"/>
      <c r="BD42" s="116">
        <f t="shared" si="88"/>
        <v>0</v>
      </c>
      <c r="BE42" s="117"/>
      <c r="BF42" s="118">
        <f t="shared" si="89"/>
        <v>0</v>
      </c>
      <c r="BG42" s="119"/>
      <c r="BH42" s="120"/>
      <c r="BI42" s="120"/>
      <c r="BJ42" s="120"/>
      <c r="BK42" s="120"/>
      <c r="BL42" s="120"/>
      <c r="BM42" s="120"/>
      <c r="BN42" s="120"/>
      <c r="BO42" s="120"/>
      <c r="BP42" s="121"/>
      <c r="BQ42" s="116">
        <f t="shared" si="90"/>
        <v>0</v>
      </c>
      <c r="BR42" s="117">
        <f t="shared" si="91"/>
        <v>0</v>
      </c>
      <c r="BS42" s="122">
        <f t="shared" si="92"/>
        <v>0</v>
      </c>
      <c r="BT42" s="113"/>
      <c r="BU42" s="114"/>
      <c r="BV42" s="114"/>
      <c r="BW42" s="114"/>
      <c r="BX42" s="114"/>
      <c r="BY42" s="114"/>
      <c r="BZ42" s="114"/>
      <c r="CA42" s="114"/>
      <c r="CB42" s="114"/>
      <c r="CC42" s="115"/>
      <c r="CD42" s="116">
        <f t="shared" si="93"/>
        <v>0</v>
      </c>
      <c r="CE42" s="182">
        <f t="shared" si="94"/>
        <v>0.25</v>
      </c>
      <c r="CF42" s="176"/>
      <c r="CG42" s="167">
        <f t="shared" si="95"/>
        <v>0</v>
      </c>
      <c r="CH42" s="177">
        <f t="shared" si="96"/>
        <v>0</v>
      </c>
      <c r="CI42" s="117">
        <f t="shared" si="97"/>
        <v>0</v>
      </c>
      <c r="CJ42" s="117">
        <f t="shared" si="98"/>
        <v>0</v>
      </c>
      <c r="CK42" s="107"/>
      <c r="CL42" s="117"/>
      <c r="CM42" s="180">
        <f t="shared" si="99"/>
      </c>
    </row>
    <row r="43" spans="1:91" s="29" customFormat="1" ht="12.75" customHeight="1">
      <c r="A43" s="110"/>
      <c r="B43" s="209"/>
      <c r="C43" s="209"/>
      <c r="D43" s="151"/>
      <c r="E43" s="151"/>
      <c r="F43" s="12"/>
      <c r="G43" s="207">
        <f t="shared" si="51"/>
      </c>
      <c r="H43" s="125">
        <f t="shared" si="52"/>
        <v>0</v>
      </c>
      <c r="I43" s="110">
        <f t="shared" si="53"/>
        <v>0</v>
      </c>
      <c r="J43" s="108">
        <f t="shared" si="54"/>
        <v>0</v>
      </c>
      <c r="K43" s="109">
        <f t="shared" si="55"/>
        <v>0</v>
      </c>
      <c r="L43" s="110">
        <f t="shared" si="56"/>
        <v>0</v>
      </c>
      <c r="M43" s="108">
        <f t="shared" si="57"/>
        <v>0</v>
      </c>
      <c r="N43" s="108">
        <f t="shared" si="58"/>
        <v>0</v>
      </c>
      <c r="O43" s="108">
        <f t="shared" si="59"/>
        <v>0</v>
      </c>
      <c r="P43" s="109">
        <f t="shared" si="60"/>
        <v>0</v>
      </c>
      <c r="Q43" s="110">
        <f t="shared" si="61"/>
        <v>0</v>
      </c>
      <c r="R43" s="109">
        <f t="shared" si="62"/>
        <v>0</v>
      </c>
      <c r="S43" s="156">
        <f t="shared" si="63"/>
        <v>0</v>
      </c>
      <c r="T43" s="183">
        <f t="shared" si="64"/>
        <v>15000000</v>
      </c>
      <c r="U43" s="106">
        <f t="shared" si="65"/>
        <v>0</v>
      </c>
      <c r="V43" s="108">
        <f t="shared" si="66"/>
        <v>0</v>
      </c>
      <c r="W43" s="108">
        <f t="shared" si="67"/>
        <v>0</v>
      </c>
      <c r="X43" s="108">
        <f t="shared" si="68"/>
        <v>0</v>
      </c>
      <c r="Y43" s="108">
        <f t="shared" si="69"/>
        <v>0</v>
      </c>
      <c r="Z43" s="108">
        <f t="shared" si="70"/>
        <v>0</v>
      </c>
      <c r="AA43" s="111">
        <f t="shared" si="71"/>
        <v>0</v>
      </c>
      <c r="AB43" s="106">
        <f t="shared" si="72"/>
        <v>0</v>
      </c>
      <c r="AC43" s="108">
        <f t="shared" si="73"/>
        <v>0</v>
      </c>
      <c r="AD43" s="108">
        <f t="shared" si="74"/>
        <v>0</v>
      </c>
      <c r="AE43" s="108">
        <f t="shared" si="75"/>
        <v>0</v>
      </c>
      <c r="AF43" s="108">
        <f t="shared" si="76"/>
        <v>0</v>
      </c>
      <c r="AG43" s="108">
        <f t="shared" si="77"/>
        <v>0</v>
      </c>
      <c r="AH43" s="111">
        <f t="shared" si="78"/>
        <v>0</v>
      </c>
      <c r="AI43" s="106">
        <f t="shared" si="79"/>
        <v>0</v>
      </c>
      <c r="AJ43" s="108">
        <f t="shared" si="80"/>
        <v>0</v>
      </c>
      <c r="AK43" s="108">
        <f t="shared" si="81"/>
        <v>0</v>
      </c>
      <c r="AL43" s="108">
        <f t="shared" si="82"/>
        <v>0</v>
      </c>
      <c r="AM43" s="108">
        <f t="shared" si="83"/>
        <v>0</v>
      </c>
      <c r="AN43" s="108">
        <f t="shared" si="84"/>
        <v>0</v>
      </c>
      <c r="AO43" s="111">
        <f t="shared" si="85"/>
        <v>0</v>
      </c>
      <c r="AP43" s="112">
        <f t="shared" si="86"/>
        <v>0</v>
      </c>
      <c r="AQ43" s="165"/>
      <c r="AR43" s="166">
        <f t="shared" si="35"/>
        <v>0</v>
      </c>
      <c r="AS43" s="167">
        <f t="shared" si="87"/>
        <v>0</v>
      </c>
      <c r="AT43" s="114"/>
      <c r="AU43" s="114"/>
      <c r="AV43" s="114"/>
      <c r="AW43" s="114"/>
      <c r="AX43" s="114"/>
      <c r="AY43" s="114"/>
      <c r="AZ43" s="114"/>
      <c r="BA43" s="114"/>
      <c r="BB43" s="114"/>
      <c r="BC43" s="115"/>
      <c r="BD43" s="116">
        <f t="shared" si="88"/>
        <v>0</v>
      </c>
      <c r="BE43" s="117"/>
      <c r="BF43" s="118">
        <f t="shared" si="89"/>
        <v>0</v>
      </c>
      <c r="BG43" s="119"/>
      <c r="BH43" s="120"/>
      <c r="BI43" s="120"/>
      <c r="BJ43" s="120"/>
      <c r="BK43" s="120"/>
      <c r="BL43" s="120"/>
      <c r="BM43" s="120"/>
      <c r="BN43" s="120"/>
      <c r="BO43" s="120"/>
      <c r="BP43" s="121"/>
      <c r="BQ43" s="116">
        <f t="shared" si="90"/>
        <v>0</v>
      </c>
      <c r="BR43" s="117">
        <f t="shared" si="91"/>
        <v>0</v>
      </c>
      <c r="BS43" s="122">
        <f t="shared" si="92"/>
        <v>0</v>
      </c>
      <c r="BT43" s="113"/>
      <c r="BU43" s="114"/>
      <c r="BV43" s="114"/>
      <c r="BW43" s="114"/>
      <c r="BX43" s="114"/>
      <c r="BY43" s="114"/>
      <c r="BZ43" s="114"/>
      <c r="CA43" s="114"/>
      <c r="CB43" s="114"/>
      <c r="CC43" s="115"/>
      <c r="CD43" s="116">
        <f t="shared" si="93"/>
        <v>0</v>
      </c>
      <c r="CE43" s="182">
        <f t="shared" si="94"/>
        <v>0.25</v>
      </c>
      <c r="CF43" s="176"/>
      <c r="CG43" s="167">
        <f t="shared" si="95"/>
        <v>0</v>
      </c>
      <c r="CH43" s="177">
        <f t="shared" si="96"/>
        <v>0</v>
      </c>
      <c r="CI43" s="117">
        <f t="shared" si="97"/>
        <v>0</v>
      </c>
      <c r="CJ43" s="117">
        <f t="shared" si="98"/>
        <v>0</v>
      </c>
      <c r="CK43" s="107"/>
      <c r="CL43" s="117"/>
      <c r="CM43" s="180">
        <f t="shared" si="99"/>
      </c>
    </row>
    <row r="44" spans="1:91" s="29" customFormat="1" ht="12.75" customHeight="1">
      <c r="A44" s="110"/>
      <c r="B44" s="209"/>
      <c r="C44" s="209"/>
      <c r="D44" s="151"/>
      <c r="E44" s="151"/>
      <c r="F44" s="12"/>
      <c r="G44" s="207">
        <f t="shared" si="51"/>
      </c>
      <c r="H44" s="125">
        <f t="shared" si="52"/>
        <v>0</v>
      </c>
      <c r="I44" s="110">
        <f t="shared" si="53"/>
        <v>0</v>
      </c>
      <c r="J44" s="108">
        <f t="shared" si="54"/>
        <v>0</v>
      </c>
      <c r="K44" s="109">
        <f t="shared" si="55"/>
        <v>0</v>
      </c>
      <c r="L44" s="110">
        <f t="shared" si="56"/>
        <v>0</v>
      </c>
      <c r="M44" s="108">
        <f t="shared" si="57"/>
        <v>0</v>
      </c>
      <c r="N44" s="108">
        <f t="shared" si="58"/>
        <v>0</v>
      </c>
      <c r="O44" s="108">
        <f t="shared" si="59"/>
        <v>0</v>
      </c>
      <c r="P44" s="109">
        <f t="shared" si="60"/>
        <v>0</v>
      </c>
      <c r="Q44" s="110">
        <f t="shared" si="61"/>
        <v>0</v>
      </c>
      <c r="R44" s="109">
        <f t="shared" si="62"/>
        <v>0</v>
      </c>
      <c r="S44" s="156">
        <f t="shared" si="63"/>
        <v>0</v>
      </c>
      <c r="T44" s="183">
        <f t="shared" si="64"/>
        <v>15000000</v>
      </c>
      <c r="U44" s="106">
        <f t="shared" si="65"/>
        <v>0</v>
      </c>
      <c r="V44" s="108">
        <f t="shared" si="66"/>
        <v>0</v>
      </c>
      <c r="W44" s="108">
        <f t="shared" si="67"/>
        <v>0</v>
      </c>
      <c r="X44" s="108">
        <f t="shared" si="68"/>
        <v>0</v>
      </c>
      <c r="Y44" s="108">
        <f t="shared" si="69"/>
        <v>0</v>
      </c>
      <c r="Z44" s="108">
        <f t="shared" si="70"/>
        <v>0</v>
      </c>
      <c r="AA44" s="111">
        <f t="shared" si="71"/>
        <v>0</v>
      </c>
      <c r="AB44" s="106">
        <f t="shared" si="72"/>
        <v>0</v>
      </c>
      <c r="AC44" s="108">
        <f t="shared" si="73"/>
        <v>0</v>
      </c>
      <c r="AD44" s="108">
        <f t="shared" si="74"/>
        <v>0</v>
      </c>
      <c r="AE44" s="108">
        <f t="shared" si="75"/>
        <v>0</v>
      </c>
      <c r="AF44" s="108">
        <f t="shared" si="76"/>
        <v>0</v>
      </c>
      <c r="AG44" s="108">
        <f t="shared" si="77"/>
        <v>0</v>
      </c>
      <c r="AH44" s="111">
        <f t="shared" si="78"/>
        <v>0</v>
      </c>
      <c r="AI44" s="106">
        <f t="shared" si="79"/>
        <v>0</v>
      </c>
      <c r="AJ44" s="108">
        <f t="shared" si="80"/>
        <v>0</v>
      </c>
      <c r="AK44" s="108">
        <f t="shared" si="81"/>
        <v>0</v>
      </c>
      <c r="AL44" s="108">
        <f t="shared" si="82"/>
        <v>0</v>
      </c>
      <c r="AM44" s="108">
        <f t="shared" si="83"/>
        <v>0</v>
      </c>
      <c r="AN44" s="108">
        <f t="shared" si="84"/>
        <v>0</v>
      </c>
      <c r="AO44" s="111">
        <f t="shared" si="85"/>
        <v>0</v>
      </c>
      <c r="AP44" s="112">
        <f t="shared" si="86"/>
        <v>0</v>
      </c>
      <c r="AQ44" s="165"/>
      <c r="AR44" s="166">
        <f t="shared" si="35"/>
        <v>0</v>
      </c>
      <c r="AS44" s="167">
        <f t="shared" si="87"/>
        <v>0</v>
      </c>
      <c r="AT44" s="114"/>
      <c r="AU44" s="114"/>
      <c r="AV44" s="114"/>
      <c r="AW44" s="114"/>
      <c r="AX44" s="114"/>
      <c r="AY44" s="114"/>
      <c r="AZ44" s="114"/>
      <c r="BA44" s="114"/>
      <c r="BB44" s="114"/>
      <c r="BC44" s="115"/>
      <c r="BD44" s="116">
        <f t="shared" si="88"/>
        <v>0</v>
      </c>
      <c r="BE44" s="117"/>
      <c r="BF44" s="118">
        <f t="shared" si="89"/>
        <v>0</v>
      </c>
      <c r="BG44" s="119"/>
      <c r="BH44" s="120"/>
      <c r="BI44" s="120"/>
      <c r="BJ44" s="120"/>
      <c r="BK44" s="120"/>
      <c r="BL44" s="120"/>
      <c r="BM44" s="120"/>
      <c r="BN44" s="120"/>
      <c r="BO44" s="120"/>
      <c r="BP44" s="121"/>
      <c r="BQ44" s="116">
        <f t="shared" si="90"/>
        <v>0</v>
      </c>
      <c r="BR44" s="117">
        <f t="shared" si="91"/>
        <v>0</v>
      </c>
      <c r="BS44" s="122">
        <f t="shared" si="92"/>
        <v>0</v>
      </c>
      <c r="BT44" s="113"/>
      <c r="BU44" s="114"/>
      <c r="BV44" s="114"/>
      <c r="BW44" s="114"/>
      <c r="BX44" s="114"/>
      <c r="BY44" s="114"/>
      <c r="BZ44" s="114"/>
      <c r="CA44" s="114"/>
      <c r="CB44" s="114"/>
      <c r="CC44" s="115"/>
      <c r="CD44" s="116">
        <f t="shared" si="93"/>
        <v>0</v>
      </c>
      <c r="CE44" s="182">
        <f t="shared" si="94"/>
        <v>0.25</v>
      </c>
      <c r="CF44" s="176"/>
      <c r="CG44" s="167">
        <f t="shared" si="95"/>
        <v>0</v>
      </c>
      <c r="CH44" s="177">
        <f t="shared" si="96"/>
        <v>0</v>
      </c>
      <c r="CI44" s="117">
        <f t="shared" si="97"/>
        <v>0</v>
      </c>
      <c r="CJ44" s="117">
        <f t="shared" si="98"/>
        <v>0</v>
      </c>
      <c r="CK44" s="107"/>
      <c r="CL44" s="117"/>
      <c r="CM44" s="180">
        <f t="shared" si="99"/>
      </c>
    </row>
    <row r="45" spans="1:91" s="29" customFormat="1" ht="12.75" customHeight="1">
      <c r="A45" s="110"/>
      <c r="B45" s="209"/>
      <c r="C45" s="209"/>
      <c r="D45" s="151"/>
      <c r="E45" s="151"/>
      <c r="F45" s="12"/>
      <c r="G45" s="207">
        <f t="shared" si="51"/>
      </c>
      <c r="H45" s="125">
        <f t="shared" si="52"/>
        <v>0</v>
      </c>
      <c r="I45" s="110">
        <f t="shared" si="53"/>
        <v>0</v>
      </c>
      <c r="J45" s="108">
        <f t="shared" si="54"/>
        <v>0</v>
      </c>
      <c r="K45" s="109">
        <f t="shared" si="55"/>
        <v>0</v>
      </c>
      <c r="L45" s="110">
        <f t="shared" si="56"/>
        <v>0</v>
      </c>
      <c r="M45" s="108">
        <f t="shared" si="57"/>
        <v>0</v>
      </c>
      <c r="N45" s="108">
        <f t="shared" si="58"/>
        <v>0</v>
      </c>
      <c r="O45" s="108">
        <f t="shared" si="59"/>
        <v>0</v>
      </c>
      <c r="P45" s="109">
        <f t="shared" si="60"/>
        <v>0</v>
      </c>
      <c r="Q45" s="110">
        <f t="shared" si="61"/>
        <v>0</v>
      </c>
      <c r="R45" s="109">
        <f t="shared" si="62"/>
        <v>0</v>
      </c>
      <c r="S45" s="156">
        <f t="shared" si="63"/>
        <v>0</v>
      </c>
      <c r="T45" s="183">
        <f t="shared" si="64"/>
        <v>15000000</v>
      </c>
      <c r="U45" s="106">
        <f t="shared" si="65"/>
        <v>0</v>
      </c>
      <c r="V45" s="108">
        <f t="shared" si="66"/>
        <v>0</v>
      </c>
      <c r="W45" s="108">
        <f t="shared" si="67"/>
        <v>0</v>
      </c>
      <c r="X45" s="108">
        <f t="shared" si="68"/>
        <v>0</v>
      </c>
      <c r="Y45" s="108">
        <f t="shared" si="69"/>
        <v>0</v>
      </c>
      <c r="Z45" s="108">
        <f t="shared" si="70"/>
        <v>0</v>
      </c>
      <c r="AA45" s="111">
        <f t="shared" si="71"/>
        <v>0</v>
      </c>
      <c r="AB45" s="106">
        <f t="shared" si="72"/>
        <v>0</v>
      </c>
      <c r="AC45" s="108">
        <f t="shared" si="73"/>
        <v>0</v>
      </c>
      <c r="AD45" s="108">
        <f t="shared" si="74"/>
        <v>0</v>
      </c>
      <c r="AE45" s="108">
        <f t="shared" si="75"/>
        <v>0</v>
      </c>
      <c r="AF45" s="108">
        <f t="shared" si="76"/>
        <v>0</v>
      </c>
      <c r="AG45" s="108">
        <f t="shared" si="77"/>
        <v>0</v>
      </c>
      <c r="AH45" s="111">
        <f t="shared" si="78"/>
        <v>0</v>
      </c>
      <c r="AI45" s="106">
        <f t="shared" si="79"/>
        <v>0</v>
      </c>
      <c r="AJ45" s="108">
        <f t="shared" si="80"/>
        <v>0</v>
      </c>
      <c r="AK45" s="108">
        <f t="shared" si="81"/>
        <v>0</v>
      </c>
      <c r="AL45" s="108">
        <f t="shared" si="82"/>
        <v>0</v>
      </c>
      <c r="AM45" s="108">
        <f t="shared" si="83"/>
        <v>0</v>
      </c>
      <c r="AN45" s="108">
        <f t="shared" si="84"/>
        <v>0</v>
      </c>
      <c r="AO45" s="111">
        <f t="shared" si="85"/>
        <v>0</v>
      </c>
      <c r="AP45" s="112">
        <f t="shared" si="86"/>
        <v>0</v>
      </c>
      <c r="AQ45" s="165"/>
      <c r="AR45" s="166">
        <f t="shared" si="35"/>
        <v>0</v>
      </c>
      <c r="AS45" s="167">
        <f t="shared" si="87"/>
        <v>0</v>
      </c>
      <c r="AT45" s="114"/>
      <c r="AU45" s="114"/>
      <c r="AV45" s="114"/>
      <c r="AW45" s="114"/>
      <c r="AX45" s="114"/>
      <c r="AY45" s="114"/>
      <c r="AZ45" s="114"/>
      <c r="BA45" s="114"/>
      <c r="BB45" s="114"/>
      <c r="BC45" s="115"/>
      <c r="BD45" s="116">
        <f t="shared" si="88"/>
        <v>0</v>
      </c>
      <c r="BE45" s="117"/>
      <c r="BF45" s="118">
        <f t="shared" si="89"/>
        <v>0</v>
      </c>
      <c r="BG45" s="119"/>
      <c r="BH45" s="120"/>
      <c r="BI45" s="120"/>
      <c r="BJ45" s="120"/>
      <c r="BK45" s="120"/>
      <c r="BL45" s="120"/>
      <c r="BM45" s="120"/>
      <c r="BN45" s="120"/>
      <c r="BO45" s="120"/>
      <c r="BP45" s="121"/>
      <c r="BQ45" s="116">
        <f t="shared" si="90"/>
        <v>0</v>
      </c>
      <c r="BR45" s="117">
        <f t="shared" si="91"/>
        <v>0</v>
      </c>
      <c r="BS45" s="122">
        <f t="shared" si="92"/>
        <v>0</v>
      </c>
      <c r="BT45" s="113"/>
      <c r="BU45" s="114"/>
      <c r="BV45" s="114"/>
      <c r="BW45" s="114"/>
      <c r="BX45" s="114"/>
      <c r="BY45" s="114"/>
      <c r="BZ45" s="114"/>
      <c r="CA45" s="114"/>
      <c r="CB45" s="114"/>
      <c r="CC45" s="115"/>
      <c r="CD45" s="116">
        <f t="shared" si="93"/>
        <v>0</v>
      </c>
      <c r="CE45" s="182">
        <f t="shared" si="94"/>
        <v>0.25</v>
      </c>
      <c r="CF45" s="176"/>
      <c r="CG45" s="167">
        <f t="shared" si="95"/>
        <v>0</v>
      </c>
      <c r="CH45" s="177">
        <f t="shared" si="96"/>
        <v>0</v>
      </c>
      <c r="CI45" s="117">
        <f t="shared" si="97"/>
        <v>0</v>
      </c>
      <c r="CJ45" s="117">
        <f t="shared" si="98"/>
        <v>0</v>
      </c>
      <c r="CK45" s="107"/>
      <c r="CL45" s="117"/>
      <c r="CM45" s="180">
        <f t="shared" si="99"/>
      </c>
    </row>
    <row r="46" spans="1:91" s="29" customFormat="1" ht="12.75" customHeight="1">
      <c r="A46" s="110"/>
      <c r="B46" s="209"/>
      <c r="C46" s="209"/>
      <c r="D46" s="151"/>
      <c r="E46" s="151"/>
      <c r="F46" s="12"/>
      <c r="G46" s="207">
        <f t="shared" si="51"/>
      </c>
      <c r="H46" s="125">
        <f t="shared" si="52"/>
        <v>0</v>
      </c>
      <c r="I46" s="110">
        <f t="shared" si="53"/>
        <v>0</v>
      </c>
      <c r="J46" s="108">
        <f t="shared" si="54"/>
        <v>0</v>
      </c>
      <c r="K46" s="109">
        <f t="shared" si="55"/>
        <v>0</v>
      </c>
      <c r="L46" s="110">
        <f t="shared" si="56"/>
        <v>0</v>
      </c>
      <c r="M46" s="108">
        <f t="shared" si="57"/>
        <v>0</v>
      </c>
      <c r="N46" s="108">
        <f t="shared" si="58"/>
        <v>0</v>
      </c>
      <c r="O46" s="108">
        <f t="shared" si="59"/>
        <v>0</v>
      </c>
      <c r="P46" s="109">
        <f t="shared" si="60"/>
        <v>0</v>
      </c>
      <c r="Q46" s="110">
        <f t="shared" si="61"/>
        <v>0</v>
      </c>
      <c r="R46" s="109">
        <f t="shared" si="62"/>
        <v>0</v>
      </c>
      <c r="S46" s="156">
        <f t="shared" si="63"/>
        <v>0</v>
      </c>
      <c r="T46" s="183">
        <f t="shared" si="64"/>
        <v>15000000</v>
      </c>
      <c r="U46" s="106">
        <f t="shared" si="65"/>
        <v>0</v>
      </c>
      <c r="V46" s="108">
        <f t="shared" si="66"/>
        <v>0</v>
      </c>
      <c r="W46" s="108">
        <f t="shared" si="67"/>
        <v>0</v>
      </c>
      <c r="X46" s="108">
        <f t="shared" si="68"/>
        <v>0</v>
      </c>
      <c r="Y46" s="108">
        <f t="shared" si="69"/>
        <v>0</v>
      </c>
      <c r="Z46" s="108">
        <f t="shared" si="70"/>
        <v>0</v>
      </c>
      <c r="AA46" s="111">
        <f t="shared" si="71"/>
        <v>0</v>
      </c>
      <c r="AB46" s="106">
        <f t="shared" si="72"/>
        <v>0</v>
      </c>
      <c r="AC46" s="108">
        <f t="shared" si="73"/>
        <v>0</v>
      </c>
      <c r="AD46" s="108">
        <f t="shared" si="74"/>
        <v>0</v>
      </c>
      <c r="AE46" s="108">
        <f t="shared" si="75"/>
        <v>0</v>
      </c>
      <c r="AF46" s="108">
        <f t="shared" si="76"/>
        <v>0</v>
      </c>
      <c r="AG46" s="108">
        <f t="shared" si="77"/>
        <v>0</v>
      </c>
      <c r="AH46" s="111">
        <f t="shared" si="78"/>
        <v>0</v>
      </c>
      <c r="AI46" s="106">
        <f t="shared" si="79"/>
        <v>0</v>
      </c>
      <c r="AJ46" s="108">
        <f t="shared" si="80"/>
        <v>0</v>
      </c>
      <c r="AK46" s="108">
        <f t="shared" si="81"/>
        <v>0</v>
      </c>
      <c r="AL46" s="108">
        <f t="shared" si="82"/>
        <v>0</v>
      </c>
      <c r="AM46" s="108">
        <f t="shared" si="83"/>
        <v>0</v>
      </c>
      <c r="AN46" s="108">
        <f t="shared" si="84"/>
        <v>0</v>
      </c>
      <c r="AO46" s="111">
        <f t="shared" si="85"/>
        <v>0</v>
      </c>
      <c r="AP46" s="112">
        <f t="shared" si="86"/>
        <v>0</v>
      </c>
      <c r="AQ46" s="165"/>
      <c r="AR46" s="166">
        <f t="shared" si="35"/>
        <v>0</v>
      </c>
      <c r="AS46" s="167">
        <f t="shared" si="87"/>
        <v>0</v>
      </c>
      <c r="AT46" s="114"/>
      <c r="AU46" s="114"/>
      <c r="AV46" s="114"/>
      <c r="AW46" s="114"/>
      <c r="AX46" s="114"/>
      <c r="AY46" s="114"/>
      <c r="AZ46" s="114"/>
      <c r="BA46" s="114"/>
      <c r="BB46" s="114"/>
      <c r="BC46" s="115"/>
      <c r="BD46" s="116">
        <f t="shared" si="88"/>
        <v>0</v>
      </c>
      <c r="BE46" s="117"/>
      <c r="BF46" s="118">
        <f t="shared" si="89"/>
        <v>0</v>
      </c>
      <c r="BG46" s="119"/>
      <c r="BH46" s="120"/>
      <c r="BI46" s="120"/>
      <c r="BJ46" s="120"/>
      <c r="BK46" s="120"/>
      <c r="BL46" s="120"/>
      <c r="BM46" s="120"/>
      <c r="BN46" s="120"/>
      <c r="BO46" s="120"/>
      <c r="BP46" s="121"/>
      <c r="BQ46" s="116">
        <f t="shared" si="90"/>
        <v>0</v>
      </c>
      <c r="BR46" s="117">
        <f t="shared" si="91"/>
        <v>0</v>
      </c>
      <c r="BS46" s="122">
        <f t="shared" si="92"/>
        <v>0</v>
      </c>
      <c r="BT46" s="113"/>
      <c r="BU46" s="114"/>
      <c r="BV46" s="114"/>
      <c r="BW46" s="114"/>
      <c r="BX46" s="114"/>
      <c r="BY46" s="114"/>
      <c r="BZ46" s="114"/>
      <c r="CA46" s="114"/>
      <c r="CB46" s="114"/>
      <c r="CC46" s="115"/>
      <c r="CD46" s="116">
        <f t="shared" si="93"/>
        <v>0</v>
      </c>
      <c r="CE46" s="182">
        <f t="shared" si="94"/>
        <v>0.25</v>
      </c>
      <c r="CF46" s="176"/>
      <c r="CG46" s="167">
        <f t="shared" si="95"/>
        <v>0</v>
      </c>
      <c r="CH46" s="177">
        <f t="shared" si="96"/>
        <v>0</v>
      </c>
      <c r="CI46" s="117">
        <f t="shared" si="97"/>
        <v>0</v>
      </c>
      <c r="CJ46" s="117">
        <f t="shared" si="98"/>
        <v>0</v>
      </c>
      <c r="CK46" s="107"/>
      <c r="CL46" s="117"/>
      <c r="CM46" s="180">
        <f t="shared" si="99"/>
      </c>
    </row>
    <row r="47" spans="1:91" s="29" customFormat="1" ht="12.75" customHeight="1">
      <c r="A47" s="110"/>
      <c r="B47" s="209"/>
      <c r="C47" s="209"/>
      <c r="D47" s="151"/>
      <c r="E47" s="151"/>
      <c r="F47" s="12"/>
      <c r="G47" s="207">
        <f t="shared" si="51"/>
      </c>
      <c r="H47" s="125">
        <f t="shared" si="52"/>
        <v>0</v>
      </c>
      <c r="I47" s="110">
        <f t="shared" si="53"/>
        <v>0</v>
      </c>
      <c r="J47" s="108">
        <f t="shared" si="54"/>
        <v>0</v>
      </c>
      <c r="K47" s="109">
        <f t="shared" si="55"/>
        <v>0</v>
      </c>
      <c r="L47" s="110">
        <f t="shared" si="56"/>
        <v>0</v>
      </c>
      <c r="M47" s="108">
        <f t="shared" si="57"/>
        <v>0</v>
      </c>
      <c r="N47" s="108">
        <f t="shared" si="58"/>
        <v>0</v>
      </c>
      <c r="O47" s="108">
        <f t="shared" si="59"/>
        <v>0</v>
      </c>
      <c r="P47" s="109">
        <f t="shared" si="60"/>
        <v>0</v>
      </c>
      <c r="Q47" s="110">
        <f t="shared" si="61"/>
        <v>0</v>
      </c>
      <c r="R47" s="109">
        <f t="shared" si="62"/>
        <v>0</v>
      </c>
      <c r="S47" s="156">
        <f t="shared" si="63"/>
        <v>0</v>
      </c>
      <c r="T47" s="183">
        <f t="shared" si="64"/>
        <v>15000000</v>
      </c>
      <c r="U47" s="106">
        <f t="shared" si="65"/>
        <v>0</v>
      </c>
      <c r="V47" s="108">
        <f t="shared" si="66"/>
        <v>0</v>
      </c>
      <c r="W47" s="108">
        <f t="shared" si="67"/>
        <v>0</v>
      </c>
      <c r="X47" s="108">
        <f t="shared" si="68"/>
        <v>0</v>
      </c>
      <c r="Y47" s="108">
        <f t="shared" si="69"/>
        <v>0</v>
      </c>
      <c r="Z47" s="108">
        <f t="shared" si="70"/>
        <v>0</v>
      </c>
      <c r="AA47" s="111">
        <f t="shared" si="71"/>
        <v>0</v>
      </c>
      <c r="AB47" s="106">
        <f t="shared" si="72"/>
        <v>0</v>
      </c>
      <c r="AC47" s="108">
        <f t="shared" si="73"/>
        <v>0</v>
      </c>
      <c r="AD47" s="108">
        <f t="shared" si="74"/>
        <v>0</v>
      </c>
      <c r="AE47" s="108">
        <f t="shared" si="75"/>
        <v>0</v>
      </c>
      <c r="AF47" s="108">
        <f t="shared" si="76"/>
        <v>0</v>
      </c>
      <c r="AG47" s="108">
        <f t="shared" si="77"/>
        <v>0</v>
      </c>
      <c r="AH47" s="111">
        <f t="shared" si="78"/>
        <v>0</v>
      </c>
      <c r="AI47" s="106">
        <f t="shared" si="79"/>
        <v>0</v>
      </c>
      <c r="AJ47" s="108">
        <f t="shared" si="80"/>
        <v>0</v>
      </c>
      <c r="AK47" s="108">
        <f t="shared" si="81"/>
        <v>0</v>
      </c>
      <c r="AL47" s="108">
        <f t="shared" si="82"/>
        <v>0</v>
      </c>
      <c r="AM47" s="108">
        <f t="shared" si="83"/>
        <v>0</v>
      </c>
      <c r="AN47" s="108">
        <f t="shared" si="84"/>
        <v>0</v>
      </c>
      <c r="AO47" s="111">
        <f t="shared" si="85"/>
        <v>0</v>
      </c>
      <c r="AP47" s="112">
        <f t="shared" si="86"/>
        <v>0</v>
      </c>
      <c r="AQ47" s="165"/>
      <c r="AR47" s="166">
        <f t="shared" si="35"/>
        <v>0</v>
      </c>
      <c r="AS47" s="167">
        <f t="shared" si="87"/>
        <v>0</v>
      </c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  <c r="BD47" s="116">
        <f t="shared" si="88"/>
        <v>0</v>
      </c>
      <c r="BE47" s="117"/>
      <c r="BF47" s="118">
        <f t="shared" si="89"/>
        <v>0</v>
      </c>
      <c r="BG47" s="119"/>
      <c r="BH47" s="120"/>
      <c r="BI47" s="120"/>
      <c r="BJ47" s="120"/>
      <c r="BK47" s="120"/>
      <c r="BL47" s="120"/>
      <c r="BM47" s="120"/>
      <c r="BN47" s="120"/>
      <c r="BO47" s="120"/>
      <c r="BP47" s="121"/>
      <c r="BQ47" s="116">
        <f t="shared" si="90"/>
        <v>0</v>
      </c>
      <c r="BR47" s="117">
        <f t="shared" si="91"/>
        <v>0</v>
      </c>
      <c r="BS47" s="122">
        <f t="shared" si="92"/>
        <v>0</v>
      </c>
      <c r="BT47" s="113"/>
      <c r="BU47" s="114"/>
      <c r="BV47" s="114"/>
      <c r="BW47" s="114"/>
      <c r="BX47" s="114"/>
      <c r="BY47" s="114"/>
      <c r="BZ47" s="114"/>
      <c r="CA47" s="114"/>
      <c r="CB47" s="114"/>
      <c r="CC47" s="115"/>
      <c r="CD47" s="116">
        <f t="shared" si="93"/>
        <v>0</v>
      </c>
      <c r="CE47" s="182">
        <f t="shared" si="94"/>
        <v>0.25</v>
      </c>
      <c r="CF47" s="176"/>
      <c r="CG47" s="167">
        <f t="shared" si="95"/>
        <v>0</v>
      </c>
      <c r="CH47" s="177">
        <f t="shared" si="96"/>
        <v>0</v>
      </c>
      <c r="CI47" s="117">
        <f t="shared" si="97"/>
        <v>0</v>
      </c>
      <c r="CJ47" s="117">
        <f t="shared" si="98"/>
        <v>0</v>
      </c>
      <c r="CK47" s="107"/>
      <c r="CL47" s="117"/>
      <c r="CM47" s="180">
        <f t="shared" si="99"/>
      </c>
    </row>
    <row r="48" spans="1:91" s="29" customFormat="1" ht="12.75" customHeight="1">
      <c r="A48" s="110"/>
      <c r="B48" s="209"/>
      <c r="C48" s="209"/>
      <c r="D48" s="151"/>
      <c r="E48" s="151"/>
      <c r="F48" s="12"/>
      <c r="G48" s="207">
        <f t="shared" si="51"/>
      </c>
      <c r="H48" s="125">
        <f t="shared" si="52"/>
        <v>0</v>
      </c>
      <c r="I48" s="110">
        <f t="shared" si="53"/>
        <v>0</v>
      </c>
      <c r="J48" s="108">
        <f t="shared" si="54"/>
        <v>0</v>
      </c>
      <c r="K48" s="109">
        <f t="shared" si="55"/>
        <v>0</v>
      </c>
      <c r="L48" s="110">
        <f t="shared" si="56"/>
        <v>0</v>
      </c>
      <c r="M48" s="108">
        <f t="shared" si="57"/>
        <v>0</v>
      </c>
      <c r="N48" s="108">
        <f t="shared" si="58"/>
        <v>0</v>
      </c>
      <c r="O48" s="108">
        <f t="shared" si="59"/>
        <v>0</v>
      </c>
      <c r="P48" s="109">
        <f t="shared" si="60"/>
        <v>0</v>
      </c>
      <c r="Q48" s="110">
        <f t="shared" si="61"/>
        <v>0</v>
      </c>
      <c r="R48" s="109">
        <f t="shared" si="62"/>
        <v>0</v>
      </c>
      <c r="S48" s="156">
        <f t="shared" si="63"/>
        <v>0</v>
      </c>
      <c r="T48" s="183">
        <f t="shared" si="64"/>
        <v>15000000</v>
      </c>
      <c r="U48" s="106">
        <f t="shared" si="65"/>
        <v>0</v>
      </c>
      <c r="V48" s="108">
        <f t="shared" si="66"/>
        <v>0</v>
      </c>
      <c r="W48" s="108">
        <f t="shared" si="67"/>
        <v>0</v>
      </c>
      <c r="X48" s="108">
        <f t="shared" si="68"/>
        <v>0</v>
      </c>
      <c r="Y48" s="108">
        <f t="shared" si="69"/>
        <v>0</v>
      </c>
      <c r="Z48" s="108">
        <f t="shared" si="70"/>
        <v>0</v>
      </c>
      <c r="AA48" s="111">
        <f t="shared" si="71"/>
        <v>0</v>
      </c>
      <c r="AB48" s="106">
        <f t="shared" si="72"/>
        <v>0</v>
      </c>
      <c r="AC48" s="108">
        <f t="shared" si="73"/>
        <v>0</v>
      </c>
      <c r="AD48" s="108">
        <f t="shared" si="74"/>
        <v>0</v>
      </c>
      <c r="AE48" s="108">
        <f t="shared" si="75"/>
        <v>0</v>
      </c>
      <c r="AF48" s="108">
        <f t="shared" si="76"/>
        <v>0</v>
      </c>
      <c r="AG48" s="108">
        <f t="shared" si="77"/>
        <v>0</v>
      </c>
      <c r="AH48" s="111">
        <f t="shared" si="78"/>
        <v>0</v>
      </c>
      <c r="AI48" s="106">
        <f t="shared" si="79"/>
        <v>0</v>
      </c>
      <c r="AJ48" s="108">
        <f t="shared" si="80"/>
        <v>0</v>
      </c>
      <c r="AK48" s="108">
        <f t="shared" si="81"/>
        <v>0</v>
      </c>
      <c r="AL48" s="108">
        <f t="shared" si="82"/>
        <v>0</v>
      </c>
      <c r="AM48" s="108">
        <f t="shared" si="83"/>
        <v>0</v>
      </c>
      <c r="AN48" s="108">
        <f t="shared" si="84"/>
        <v>0</v>
      </c>
      <c r="AO48" s="111">
        <f t="shared" si="85"/>
        <v>0</v>
      </c>
      <c r="AP48" s="112">
        <f t="shared" si="86"/>
        <v>0</v>
      </c>
      <c r="AQ48" s="165"/>
      <c r="AR48" s="166">
        <f t="shared" si="35"/>
        <v>0</v>
      </c>
      <c r="AS48" s="167">
        <f t="shared" si="87"/>
        <v>0</v>
      </c>
      <c r="AT48" s="114"/>
      <c r="AU48" s="114"/>
      <c r="AV48" s="114"/>
      <c r="AW48" s="114"/>
      <c r="AX48" s="114"/>
      <c r="AY48" s="114"/>
      <c r="AZ48" s="114"/>
      <c r="BA48" s="114"/>
      <c r="BB48" s="114"/>
      <c r="BC48" s="115"/>
      <c r="BD48" s="116">
        <f t="shared" si="88"/>
        <v>0</v>
      </c>
      <c r="BE48" s="117"/>
      <c r="BF48" s="118">
        <f t="shared" si="89"/>
        <v>0</v>
      </c>
      <c r="BG48" s="119"/>
      <c r="BH48" s="120"/>
      <c r="BI48" s="120"/>
      <c r="BJ48" s="120"/>
      <c r="BK48" s="120"/>
      <c r="BL48" s="120"/>
      <c r="BM48" s="120"/>
      <c r="BN48" s="120"/>
      <c r="BO48" s="120"/>
      <c r="BP48" s="121"/>
      <c r="BQ48" s="116">
        <f t="shared" si="90"/>
        <v>0</v>
      </c>
      <c r="BR48" s="117">
        <f t="shared" si="91"/>
        <v>0</v>
      </c>
      <c r="BS48" s="122">
        <f t="shared" si="92"/>
        <v>0</v>
      </c>
      <c r="BT48" s="113"/>
      <c r="BU48" s="114"/>
      <c r="BV48" s="114"/>
      <c r="BW48" s="114"/>
      <c r="BX48" s="114"/>
      <c r="BY48" s="114"/>
      <c r="BZ48" s="114"/>
      <c r="CA48" s="114"/>
      <c r="CB48" s="114"/>
      <c r="CC48" s="115"/>
      <c r="CD48" s="116">
        <f t="shared" si="93"/>
        <v>0</v>
      </c>
      <c r="CE48" s="182">
        <f t="shared" si="94"/>
        <v>0.25</v>
      </c>
      <c r="CF48" s="176"/>
      <c r="CG48" s="167">
        <f t="shared" si="95"/>
        <v>0</v>
      </c>
      <c r="CH48" s="177">
        <f t="shared" si="96"/>
        <v>0</v>
      </c>
      <c r="CI48" s="117">
        <f t="shared" si="97"/>
        <v>0</v>
      </c>
      <c r="CJ48" s="117">
        <f t="shared" si="98"/>
        <v>0</v>
      </c>
      <c r="CK48" s="107"/>
      <c r="CL48" s="117"/>
      <c r="CM48" s="180">
        <f t="shared" si="99"/>
      </c>
    </row>
    <row r="49" spans="1:91" s="29" customFormat="1" ht="12.75" customHeight="1">
      <c r="A49" s="110"/>
      <c r="B49" s="209"/>
      <c r="C49" s="209"/>
      <c r="D49" s="151"/>
      <c r="E49" s="151"/>
      <c r="F49" s="12"/>
      <c r="G49" s="207">
        <f t="shared" si="51"/>
      </c>
      <c r="H49" s="125">
        <f t="shared" si="52"/>
        <v>0</v>
      </c>
      <c r="I49" s="110">
        <f t="shared" si="53"/>
        <v>0</v>
      </c>
      <c r="J49" s="108">
        <f t="shared" si="54"/>
        <v>0</v>
      </c>
      <c r="K49" s="109">
        <f t="shared" si="55"/>
        <v>0</v>
      </c>
      <c r="L49" s="110">
        <f t="shared" si="56"/>
        <v>0</v>
      </c>
      <c r="M49" s="108">
        <f t="shared" si="57"/>
        <v>0</v>
      </c>
      <c r="N49" s="108">
        <f t="shared" si="58"/>
        <v>0</v>
      </c>
      <c r="O49" s="108">
        <f t="shared" si="59"/>
        <v>0</v>
      </c>
      <c r="P49" s="109">
        <f t="shared" si="60"/>
        <v>0</v>
      </c>
      <c r="Q49" s="110">
        <f t="shared" si="61"/>
        <v>0</v>
      </c>
      <c r="R49" s="109">
        <f t="shared" si="62"/>
        <v>0</v>
      </c>
      <c r="S49" s="156">
        <f t="shared" si="63"/>
        <v>0</v>
      </c>
      <c r="T49" s="183">
        <f t="shared" si="64"/>
        <v>15000000</v>
      </c>
      <c r="U49" s="106">
        <f t="shared" si="65"/>
        <v>0</v>
      </c>
      <c r="V49" s="108">
        <f t="shared" si="66"/>
        <v>0</v>
      </c>
      <c r="W49" s="108">
        <f t="shared" si="67"/>
        <v>0</v>
      </c>
      <c r="X49" s="108">
        <f t="shared" si="68"/>
        <v>0</v>
      </c>
      <c r="Y49" s="108">
        <f t="shared" si="69"/>
        <v>0</v>
      </c>
      <c r="Z49" s="108">
        <f t="shared" si="70"/>
        <v>0</v>
      </c>
      <c r="AA49" s="111">
        <f t="shared" si="71"/>
        <v>0</v>
      </c>
      <c r="AB49" s="106">
        <f t="shared" si="72"/>
        <v>0</v>
      </c>
      <c r="AC49" s="108">
        <f t="shared" si="73"/>
        <v>0</v>
      </c>
      <c r="AD49" s="108">
        <f t="shared" si="74"/>
        <v>0</v>
      </c>
      <c r="AE49" s="108">
        <f t="shared" si="75"/>
        <v>0</v>
      </c>
      <c r="AF49" s="108">
        <f t="shared" si="76"/>
        <v>0</v>
      </c>
      <c r="AG49" s="108">
        <f t="shared" si="77"/>
        <v>0</v>
      </c>
      <c r="AH49" s="111">
        <f t="shared" si="78"/>
        <v>0</v>
      </c>
      <c r="AI49" s="106">
        <f t="shared" si="79"/>
        <v>0</v>
      </c>
      <c r="AJ49" s="108">
        <f t="shared" si="80"/>
        <v>0</v>
      </c>
      <c r="AK49" s="108">
        <f t="shared" si="81"/>
        <v>0</v>
      </c>
      <c r="AL49" s="108">
        <f t="shared" si="82"/>
        <v>0</v>
      </c>
      <c r="AM49" s="108">
        <f t="shared" si="83"/>
        <v>0</v>
      </c>
      <c r="AN49" s="108">
        <f t="shared" si="84"/>
        <v>0</v>
      </c>
      <c r="AO49" s="111">
        <f t="shared" si="85"/>
        <v>0</v>
      </c>
      <c r="AP49" s="112">
        <f t="shared" si="86"/>
        <v>0</v>
      </c>
      <c r="AQ49" s="165"/>
      <c r="AR49" s="166">
        <f t="shared" si="35"/>
        <v>0</v>
      </c>
      <c r="AS49" s="167">
        <f t="shared" si="87"/>
        <v>0</v>
      </c>
      <c r="AT49" s="114"/>
      <c r="AU49" s="114"/>
      <c r="AV49" s="114"/>
      <c r="AW49" s="114"/>
      <c r="AX49" s="114"/>
      <c r="AY49" s="114"/>
      <c r="AZ49" s="114"/>
      <c r="BA49" s="114"/>
      <c r="BB49" s="114"/>
      <c r="BC49" s="115"/>
      <c r="BD49" s="116">
        <f t="shared" si="88"/>
        <v>0</v>
      </c>
      <c r="BE49" s="117"/>
      <c r="BF49" s="118">
        <f t="shared" si="89"/>
        <v>0</v>
      </c>
      <c r="BG49" s="119"/>
      <c r="BH49" s="120"/>
      <c r="BI49" s="120"/>
      <c r="BJ49" s="120"/>
      <c r="BK49" s="120"/>
      <c r="BL49" s="120"/>
      <c r="BM49" s="120"/>
      <c r="BN49" s="120"/>
      <c r="BO49" s="120"/>
      <c r="BP49" s="121"/>
      <c r="BQ49" s="116">
        <f t="shared" si="90"/>
        <v>0</v>
      </c>
      <c r="BR49" s="117">
        <f t="shared" si="91"/>
        <v>0</v>
      </c>
      <c r="BS49" s="122">
        <f t="shared" si="92"/>
        <v>0</v>
      </c>
      <c r="BT49" s="113"/>
      <c r="BU49" s="114"/>
      <c r="BV49" s="114"/>
      <c r="BW49" s="114"/>
      <c r="BX49" s="114"/>
      <c r="BY49" s="114"/>
      <c r="BZ49" s="114"/>
      <c r="CA49" s="114"/>
      <c r="CB49" s="114"/>
      <c r="CC49" s="115"/>
      <c r="CD49" s="116">
        <f t="shared" si="93"/>
        <v>0</v>
      </c>
      <c r="CE49" s="182">
        <f t="shared" si="94"/>
        <v>0.25</v>
      </c>
      <c r="CF49" s="176"/>
      <c r="CG49" s="167">
        <f t="shared" si="95"/>
        <v>0</v>
      </c>
      <c r="CH49" s="177">
        <f t="shared" si="96"/>
        <v>0</v>
      </c>
      <c r="CI49" s="117">
        <f t="shared" si="97"/>
        <v>0</v>
      </c>
      <c r="CJ49" s="117">
        <f t="shared" si="98"/>
        <v>0</v>
      </c>
      <c r="CK49" s="107"/>
      <c r="CL49" s="117"/>
      <c r="CM49" s="180">
        <f t="shared" si="99"/>
      </c>
    </row>
    <row r="50" spans="1:91" s="29" customFormat="1" ht="12.75" customHeight="1">
      <c r="A50" s="110"/>
      <c r="B50" s="209"/>
      <c r="C50" s="209"/>
      <c r="D50" s="151"/>
      <c r="E50" s="151"/>
      <c r="F50" s="12"/>
      <c r="G50" s="207">
        <f t="shared" si="51"/>
      </c>
      <c r="H50" s="125">
        <f t="shared" si="52"/>
        <v>0</v>
      </c>
      <c r="I50" s="110">
        <f t="shared" si="53"/>
        <v>0</v>
      </c>
      <c r="J50" s="108">
        <f t="shared" si="54"/>
        <v>0</v>
      </c>
      <c r="K50" s="109">
        <f t="shared" si="55"/>
        <v>0</v>
      </c>
      <c r="L50" s="110">
        <f t="shared" si="56"/>
        <v>0</v>
      </c>
      <c r="M50" s="108">
        <f t="shared" si="57"/>
        <v>0</v>
      </c>
      <c r="N50" s="108">
        <f t="shared" si="58"/>
        <v>0</v>
      </c>
      <c r="O50" s="108">
        <f t="shared" si="59"/>
        <v>0</v>
      </c>
      <c r="P50" s="109">
        <f t="shared" si="60"/>
        <v>0</v>
      </c>
      <c r="Q50" s="110">
        <f t="shared" si="61"/>
        <v>0</v>
      </c>
      <c r="R50" s="109">
        <f t="shared" si="62"/>
        <v>0</v>
      </c>
      <c r="S50" s="156">
        <f t="shared" si="63"/>
        <v>0</v>
      </c>
      <c r="T50" s="183">
        <f t="shared" si="64"/>
        <v>15000000</v>
      </c>
      <c r="U50" s="106">
        <f t="shared" si="65"/>
        <v>0</v>
      </c>
      <c r="V50" s="108">
        <f t="shared" si="66"/>
        <v>0</v>
      </c>
      <c r="W50" s="108">
        <f t="shared" si="67"/>
        <v>0</v>
      </c>
      <c r="X50" s="108">
        <f t="shared" si="68"/>
        <v>0</v>
      </c>
      <c r="Y50" s="108">
        <f t="shared" si="69"/>
        <v>0</v>
      </c>
      <c r="Z50" s="108">
        <f t="shared" si="70"/>
        <v>0</v>
      </c>
      <c r="AA50" s="111">
        <f t="shared" si="71"/>
        <v>0</v>
      </c>
      <c r="AB50" s="106">
        <f t="shared" si="72"/>
        <v>0</v>
      </c>
      <c r="AC50" s="108">
        <f t="shared" si="73"/>
        <v>0</v>
      </c>
      <c r="AD50" s="108">
        <f t="shared" si="74"/>
        <v>0</v>
      </c>
      <c r="AE50" s="108">
        <f t="shared" si="75"/>
        <v>0</v>
      </c>
      <c r="AF50" s="108">
        <f t="shared" si="76"/>
        <v>0</v>
      </c>
      <c r="AG50" s="108">
        <f t="shared" si="77"/>
        <v>0</v>
      </c>
      <c r="AH50" s="111">
        <f t="shared" si="78"/>
        <v>0</v>
      </c>
      <c r="AI50" s="106">
        <f t="shared" si="79"/>
        <v>0</v>
      </c>
      <c r="AJ50" s="108">
        <f t="shared" si="80"/>
        <v>0</v>
      </c>
      <c r="AK50" s="108">
        <f t="shared" si="81"/>
        <v>0</v>
      </c>
      <c r="AL50" s="108">
        <f t="shared" si="82"/>
        <v>0</v>
      </c>
      <c r="AM50" s="108">
        <f t="shared" si="83"/>
        <v>0</v>
      </c>
      <c r="AN50" s="108">
        <f t="shared" si="84"/>
        <v>0</v>
      </c>
      <c r="AO50" s="111">
        <f t="shared" si="85"/>
        <v>0</v>
      </c>
      <c r="AP50" s="112">
        <f t="shared" si="86"/>
        <v>0</v>
      </c>
      <c r="AQ50" s="165"/>
      <c r="AR50" s="166">
        <f t="shared" si="35"/>
        <v>0</v>
      </c>
      <c r="AS50" s="167">
        <f t="shared" si="87"/>
        <v>0</v>
      </c>
      <c r="AT50" s="114"/>
      <c r="AU50" s="114"/>
      <c r="AV50" s="114"/>
      <c r="AW50" s="114"/>
      <c r="AX50" s="114"/>
      <c r="AY50" s="114"/>
      <c r="AZ50" s="114"/>
      <c r="BA50" s="114"/>
      <c r="BB50" s="114"/>
      <c r="BC50" s="115"/>
      <c r="BD50" s="116">
        <f t="shared" si="88"/>
        <v>0</v>
      </c>
      <c r="BE50" s="117"/>
      <c r="BF50" s="118">
        <f t="shared" si="89"/>
        <v>0</v>
      </c>
      <c r="BG50" s="119"/>
      <c r="BH50" s="120"/>
      <c r="BI50" s="120"/>
      <c r="BJ50" s="120"/>
      <c r="BK50" s="120"/>
      <c r="BL50" s="120"/>
      <c r="BM50" s="120"/>
      <c r="BN50" s="120"/>
      <c r="BO50" s="120"/>
      <c r="BP50" s="121"/>
      <c r="BQ50" s="116">
        <f t="shared" si="90"/>
        <v>0</v>
      </c>
      <c r="BR50" s="117">
        <f t="shared" si="91"/>
        <v>0</v>
      </c>
      <c r="BS50" s="122">
        <f t="shared" si="92"/>
        <v>0</v>
      </c>
      <c r="BT50" s="113"/>
      <c r="BU50" s="114"/>
      <c r="BV50" s="114"/>
      <c r="BW50" s="114"/>
      <c r="BX50" s="114"/>
      <c r="BY50" s="114"/>
      <c r="BZ50" s="114"/>
      <c r="CA50" s="114"/>
      <c r="CB50" s="114"/>
      <c r="CC50" s="115"/>
      <c r="CD50" s="116">
        <f t="shared" si="93"/>
        <v>0</v>
      </c>
      <c r="CE50" s="182">
        <f t="shared" si="94"/>
        <v>0.25</v>
      </c>
      <c r="CF50" s="176"/>
      <c r="CG50" s="167">
        <f t="shared" si="95"/>
        <v>0</v>
      </c>
      <c r="CH50" s="177">
        <f t="shared" si="96"/>
        <v>0</v>
      </c>
      <c r="CI50" s="117">
        <f t="shared" si="97"/>
        <v>0</v>
      </c>
      <c r="CJ50" s="117">
        <f t="shared" si="98"/>
        <v>0</v>
      </c>
      <c r="CK50" s="107"/>
      <c r="CL50" s="117"/>
      <c r="CM50" s="180">
        <f t="shared" si="99"/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16">
    <mergeCell ref="J5:R5"/>
    <mergeCell ref="A6:A7"/>
    <mergeCell ref="B6:B7"/>
    <mergeCell ref="C6:C7"/>
    <mergeCell ref="D6:D7"/>
    <mergeCell ref="E6:E7"/>
    <mergeCell ref="F6:F7"/>
    <mergeCell ref="G6:G7"/>
    <mergeCell ref="C1:K1"/>
    <mergeCell ref="L1:N1"/>
    <mergeCell ref="J4:R4"/>
    <mergeCell ref="BT2:CC2"/>
    <mergeCell ref="AT2:BC2"/>
    <mergeCell ref="BG2:BR2"/>
    <mergeCell ref="G2:R2"/>
    <mergeCell ref="G4:I4"/>
  </mergeCells>
  <printOptions/>
  <pageMargins left="0.4724409448818898" right="0.36" top="0.1968503937007874" bottom="0.2362204724409449" header="0.1968503937007874" footer="0.2362204724409449"/>
  <pageSetup horizontalDpi="360" verticalDpi="360" orientation="landscape" paperSize="9" scale="90" r:id="rId2"/>
  <headerFooter alignWithMargins="0">
    <oddFooter>&amp;L&amp;"Arial,Grassetto"&amp;20 1&amp;C&amp;"Rockwell,Grassetto"&amp;8Classifiche by by NET.line Srl * 3T.Top Trial Team- Piacenza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9"/>
  <dimension ref="A1:AX167"/>
  <sheetViews>
    <sheetView zoomScale="75" zoomScaleNormal="75" zoomScalePageLayoutView="0" workbookViewId="0" topLeftCell="A1">
      <selection activeCell="AB2" sqref="AB2"/>
    </sheetView>
  </sheetViews>
  <sheetFormatPr defaultColWidth="9.140625" defaultRowHeight="12.75"/>
  <cols>
    <col min="2" max="2" width="5.00390625" style="2" customWidth="1"/>
    <col min="3" max="3" width="5.57421875" style="2" customWidth="1"/>
    <col min="4" max="4" width="24.7109375" style="2" customWidth="1"/>
    <col min="5" max="5" width="4.7109375" style="136" customWidth="1"/>
    <col min="6" max="15" width="5.421875" style="2" customWidth="1"/>
    <col min="16" max="16" width="6.7109375" style="2" customWidth="1"/>
    <col min="17" max="17" width="6.7109375" style="0" customWidth="1"/>
    <col min="18" max="22" width="4.7109375" style="0" customWidth="1"/>
    <col min="23" max="24" width="4.7109375" style="2" customWidth="1"/>
    <col min="26" max="49" width="8.7109375" style="0" customWidth="1"/>
  </cols>
  <sheetData>
    <row r="1" spans="3:24" ht="31.5">
      <c r="C1" s="16"/>
      <c r="D1" s="262" t="str">
        <f>+Dati!B1</f>
        <v>CIT</v>
      </c>
      <c r="E1" s="263"/>
      <c r="F1" s="263"/>
      <c r="G1" s="263"/>
      <c r="H1" s="263"/>
      <c r="I1" s="263"/>
      <c r="J1" s="263"/>
      <c r="K1" s="263"/>
      <c r="L1" s="263"/>
      <c r="N1" s="15"/>
      <c r="O1" s="15"/>
      <c r="P1" s="15"/>
      <c r="U1" s="23"/>
      <c r="X1" s="23" t="str">
        <f>+Dati!B3</f>
        <v>2-SAN MARINO</v>
      </c>
    </row>
    <row r="2" spans="3:30" ht="46.5" customHeight="1" thickBot="1">
      <c r="C2" s="16"/>
      <c r="D2" s="62" t="s">
        <v>29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R2" s="23" t="s">
        <v>61</v>
      </c>
      <c r="S2" s="29"/>
      <c r="T2" s="29"/>
      <c r="U2" s="30"/>
      <c r="W2" s="28"/>
      <c r="X2" s="30">
        <f>+Dati!B5</f>
      </c>
      <c r="AA2" t="s">
        <v>46</v>
      </c>
      <c r="AB2" s="90"/>
      <c r="AD2">
        <f>+AB2*3</f>
        <v>0</v>
      </c>
    </row>
    <row r="3" spans="4:36" ht="35.25" customHeight="1" thickBot="1" thickTop="1">
      <c r="D3" s="264" t="s">
        <v>52</v>
      </c>
      <c r="E3" s="265"/>
      <c r="F3" s="146" t="e">
        <f aca="true" t="shared" si="0" ref="F3:O3">+AA4</f>
        <v>#DIV/0!</v>
      </c>
      <c r="G3" s="146" t="e">
        <f t="shared" si="0"/>
        <v>#DIV/0!</v>
      </c>
      <c r="H3" s="146" t="e">
        <f t="shared" si="0"/>
        <v>#DIV/0!</v>
      </c>
      <c r="I3" s="146" t="e">
        <f t="shared" si="0"/>
        <v>#DIV/0!</v>
      </c>
      <c r="J3" s="146" t="e">
        <f t="shared" si="0"/>
        <v>#DIV/0!</v>
      </c>
      <c r="K3" s="146" t="e">
        <f t="shared" si="0"/>
        <v>#DIV/0!</v>
      </c>
      <c r="L3" s="146" t="e">
        <f t="shared" si="0"/>
        <v>#DIV/0!</v>
      </c>
      <c r="M3" s="146" t="e">
        <f t="shared" si="0"/>
        <v>#DIV/0!</v>
      </c>
      <c r="N3" s="146" t="e">
        <f t="shared" si="0"/>
        <v>#DIV/0!</v>
      </c>
      <c r="O3" s="150" t="e">
        <f t="shared" si="0"/>
        <v>#DIV/0!</v>
      </c>
      <c r="P3" s="279"/>
      <c r="Q3" s="280"/>
      <c r="R3" s="280"/>
      <c r="S3" s="280"/>
      <c r="T3" s="280"/>
      <c r="U3" s="280"/>
      <c r="V3" s="280"/>
      <c r="W3" s="280"/>
      <c r="X3" s="281"/>
      <c r="AA3">
        <f aca="true" t="shared" si="1" ref="AA3:AJ3">SUM(F6:F187)</f>
        <v>0</v>
      </c>
      <c r="AB3">
        <f t="shared" si="1"/>
        <v>0</v>
      </c>
      <c r="AC3">
        <f t="shared" si="1"/>
        <v>0</v>
      </c>
      <c r="AD3">
        <f t="shared" si="1"/>
        <v>0</v>
      </c>
      <c r="AE3">
        <f t="shared" si="1"/>
        <v>0</v>
      </c>
      <c r="AF3">
        <f t="shared" si="1"/>
        <v>0</v>
      </c>
      <c r="AG3">
        <f t="shared" si="1"/>
        <v>0</v>
      </c>
      <c r="AH3">
        <f t="shared" si="1"/>
        <v>0</v>
      </c>
      <c r="AI3">
        <f t="shared" si="1"/>
        <v>0</v>
      </c>
      <c r="AJ3">
        <f t="shared" si="1"/>
        <v>0</v>
      </c>
    </row>
    <row r="4" spans="2:36" s="3" customFormat="1" ht="14.25" thickBot="1" thickTop="1">
      <c r="B4" s="4"/>
      <c r="C4" s="4"/>
      <c r="E4" s="139"/>
      <c r="F4" s="266" t="s">
        <v>34</v>
      </c>
      <c r="G4" s="250" t="s">
        <v>35</v>
      </c>
      <c r="H4" s="250" t="s">
        <v>36</v>
      </c>
      <c r="I4" s="250" t="s">
        <v>37</v>
      </c>
      <c r="J4" s="250" t="s">
        <v>38</v>
      </c>
      <c r="K4" s="250" t="s">
        <v>39</v>
      </c>
      <c r="L4" s="250" t="s">
        <v>40</v>
      </c>
      <c r="M4" s="250" t="s">
        <v>41</v>
      </c>
      <c r="N4" s="250" t="s">
        <v>42</v>
      </c>
      <c r="O4" s="282" t="s">
        <v>43</v>
      </c>
      <c r="P4" s="141" t="s">
        <v>15</v>
      </c>
      <c r="Q4" s="141" t="s">
        <v>15</v>
      </c>
      <c r="R4" s="142" t="s">
        <v>0</v>
      </c>
      <c r="S4" s="143" t="s">
        <v>0</v>
      </c>
      <c r="T4" s="144" t="s">
        <v>0</v>
      </c>
      <c r="U4" s="143" t="s">
        <v>0</v>
      </c>
      <c r="V4" s="145" t="s">
        <v>0</v>
      </c>
      <c r="W4" s="142" t="s">
        <v>49</v>
      </c>
      <c r="X4" s="145" t="s">
        <v>49</v>
      </c>
      <c r="Y4" s="44"/>
      <c r="AA4" s="3" t="e">
        <f>+AA3/AD2</f>
        <v>#DIV/0!</v>
      </c>
      <c r="AB4" s="3" t="e">
        <f>+AB3/AD2</f>
        <v>#DIV/0!</v>
      </c>
      <c r="AC4" s="3" t="e">
        <f>+AC3/AD2</f>
        <v>#DIV/0!</v>
      </c>
      <c r="AD4" s="3" t="e">
        <f>+AD3/AD2</f>
        <v>#DIV/0!</v>
      </c>
      <c r="AE4" s="3" t="e">
        <f>+AE3/AD2</f>
        <v>#DIV/0!</v>
      </c>
      <c r="AF4" s="3" t="e">
        <f>+AF3/AD2</f>
        <v>#DIV/0!</v>
      </c>
      <c r="AG4" s="3" t="e">
        <f>+AG3/AD2</f>
        <v>#DIV/0!</v>
      </c>
      <c r="AH4" s="3" t="e">
        <f>+AH3/AD2</f>
        <v>#DIV/0!</v>
      </c>
      <c r="AI4" s="3" t="e">
        <f>+AI3/AD2</f>
        <v>#DIV/0!</v>
      </c>
      <c r="AJ4" s="3" t="e">
        <f>+AJ3/AD2</f>
        <v>#DIV/0!</v>
      </c>
    </row>
    <row r="5" spans="2:25" s="3" customFormat="1" ht="12" customHeight="1" thickBot="1">
      <c r="B5" s="35" t="s">
        <v>0</v>
      </c>
      <c r="C5" s="36" t="s">
        <v>1</v>
      </c>
      <c r="D5" s="37" t="s">
        <v>2</v>
      </c>
      <c r="E5" s="140"/>
      <c r="F5" s="267"/>
      <c r="G5" s="251"/>
      <c r="H5" s="251"/>
      <c r="I5" s="251"/>
      <c r="J5" s="251"/>
      <c r="K5" s="251"/>
      <c r="L5" s="251"/>
      <c r="M5" s="251"/>
      <c r="N5" s="251"/>
      <c r="O5" s="283"/>
      <c r="P5" s="50" t="s">
        <v>44</v>
      </c>
      <c r="Q5" s="50" t="s">
        <v>16</v>
      </c>
      <c r="R5" s="57">
        <v>0</v>
      </c>
      <c r="S5" s="58">
        <v>1</v>
      </c>
      <c r="T5" s="58">
        <v>2</v>
      </c>
      <c r="U5" s="58">
        <v>3</v>
      </c>
      <c r="V5" s="59">
        <v>5</v>
      </c>
      <c r="W5" s="60" t="s">
        <v>59</v>
      </c>
      <c r="X5" s="61" t="s">
        <v>60</v>
      </c>
      <c r="Y5" s="44"/>
    </row>
    <row r="6" spans="2:25" ht="12" customHeight="1">
      <c r="B6" s="39"/>
      <c r="C6" s="40"/>
      <c r="D6" s="32"/>
      <c r="E6" s="133" t="s">
        <v>31</v>
      </c>
      <c r="F6" s="199"/>
      <c r="G6" s="199"/>
      <c r="H6" s="199"/>
      <c r="I6" s="199"/>
      <c r="J6" s="199"/>
      <c r="K6" s="199"/>
      <c r="L6" s="199"/>
      <c r="M6" s="199"/>
      <c r="N6" s="199"/>
      <c r="O6" s="200"/>
      <c r="P6" s="43">
        <f aca="true" t="shared" si="2" ref="P6:P37">SUM(F6:O6)</f>
        <v>0</v>
      </c>
      <c r="Q6" s="276">
        <f>+P6+P7+P8+Y6</f>
        <v>0</v>
      </c>
      <c r="R6" s="51"/>
      <c r="S6" s="52"/>
      <c r="T6" s="52"/>
      <c r="U6" s="52"/>
      <c r="V6" s="53"/>
      <c r="W6" s="242"/>
      <c r="X6" s="246"/>
      <c r="Y6">
        <f>SUM(W6:X6)</f>
        <v>0</v>
      </c>
    </row>
    <row r="7" spans="2:25" ht="12" customHeight="1">
      <c r="B7" s="38"/>
      <c r="C7" s="48"/>
      <c r="D7" s="33"/>
      <c r="E7" s="134" t="s">
        <v>32</v>
      </c>
      <c r="F7" s="201"/>
      <c r="G7" s="89"/>
      <c r="H7" s="89"/>
      <c r="I7" s="89"/>
      <c r="J7" s="89"/>
      <c r="K7" s="89"/>
      <c r="L7" s="89"/>
      <c r="M7" s="89"/>
      <c r="N7" s="89"/>
      <c r="O7" s="149"/>
      <c r="P7" s="33">
        <f t="shared" si="2"/>
        <v>0</v>
      </c>
      <c r="Q7" s="277"/>
      <c r="R7" s="252" t="s">
        <v>45</v>
      </c>
      <c r="S7" s="253"/>
      <c r="T7" s="256">
        <f>+Q6/30</f>
        <v>0</v>
      </c>
      <c r="U7" s="257"/>
      <c r="V7" s="258"/>
      <c r="W7" s="275"/>
      <c r="X7" s="268"/>
      <c r="Y7" s="1"/>
    </row>
    <row r="8" spans="2:24" ht="12" customHeight="1" thickBot="1">
      <c r="B8" s="41"/>
      <c r="C8" s="49"/>
      <c r="D8" s="34"/>
      <c r="E8" s="135" t="s">
        <v>33</v>
      </c>
      <c r="F8" s="202"/>
      <c r="G8" s="191"/>
      <c r="H8" s="191"/>
      <c r="I8" s="191"/>
      <c r="J8" s="191"/>
      <c r="K8" s="191"/>
      <c r="L8" s="191"/>
      <c r="M8" s="191"/>
      <c r="N8" s="191"/>
      <c r="O8" s="192"/>
      <c r="P8" s="34">
        <f t="shared" si="2"/>
        <v>0</v>
      </c>
      <c r="Q8" s="278"/>
      <c r="R8" s="254"/>
      <c r="S8" s="255"/>
      <c r="T8" s="259"/>
      <c r="U8" s="260"/>
      <c r="V8" s="261"/>
      <c r="W8" s="243"/>
      <c r="X8" s="247"/>
    </row>
    <row r="9" spans="2:25" ht="12" customHeight="1">
      <c r="B9" s="39"/>
      <c r="C9" s="53"/>
      <c r="D9" s="32"/>
      <c r="E9" s="133" t="s">
        <v>31</v>
      </c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43">
        <f t="shared" si="2"/>
        <v>0</v>
      </c>
      <c r="Q9" s="276">
        <f>+P9+P10+P11+Y9</f>
        <v>0</v>
      </c>
      <c r="R9" s="51"/>
      <c r="S9" s="52"/>
      <c r="T9" s="52"/>
      <c r="U9" s="52"/>
      <c r="V9" s="53"/>
      <c r="W9" s="242"/>
      <c r="X9" s="246"/>
      <c r="Y9">
        <f>SUM(W9:X9)</f>
        <v>0</v>
      </c>
    </row>
    <row r="10" spans="2:24" ht="12" customHeight="1">
      <c r="B10" s="38"/>
      <c r="C10" s="48"/>
      <c r="D10" s="33"/>
      <c r="E10" s="134" t="s">
        <v>32</v>
      </c>
      <c r="F10" s="201"/>
      <c r="G10" s="89"/>
      <c r="H10" s="89"/>
      <c r="I10" s="89"/>
      <c r="J10" s="89"/>
      <c r="K10" s="89"/>
      <c r="L10" s="89"/>
      <c r="M10" s="89"/>
      <c r="N10" s="89"/>
      <c r="O10" s="123"/>
      <c r="P10" s="33">
        <f t="shared" si="2"/>
        <v>0</v>
      </c>
      <c r="Q10" s="277"/>
      <c r="R10" s="252" t="s">
        <v>45</v>
      </c>
      <c r="S10" s="253"/>
      <c r="T10" s="256">
        <f>+Q9/30</f>
        <v>0</v>
      </c>
      <c r="U10" s="257"/>
      <c r="V10" s="258"/>
      <c r="W10" s="275"/>
      <c r="X10" s="268"/>
    </row>
    <row r="11" spans="2:24" ht="12" customHeight="1" thickBot="1">
      <c r="B11" s="41"/>
      <c r="C11" s="49"/>
      <c r="D11" s="34"/>
      <c r="E11" s="135" t="s">
        <v>33</v>
      </c>
      <c r="F11" s="202"/>
      <c r="G11" s="191"/>
      <c r="H11" s="191"/>
      <c r="I11" s="191"/>
      <c r="J11" s="191"/>
      <c r="K11" s="191"/>
      <c r="L11" s="191"/>
      <c r="M11" s="191"/>
      <c r="N11" s="191"/>
      <c r="O11" s="193"/>
      <c r="P11" s="34">
        <f t="shared" si="2"/>
        <v>0</v>
      </c>
      <c r="Q11" s="278"/>
      <c r="R11" s="254"/>
      <c r="S11" s="255"/>
      <c r="T11" s="259"/>
      <c r="U11" s="260"/>
      <c r="V11" s="261"/>
      <c r="W11" s="243"/>
      <c r="X11" s="247"/>
    </row>
    <row r="12" spans="2:32" ht="12" customHeight="1">
      <c r="B12" s="39"/>
      <c r="C12" s="53"/>
      <c r="D12" s="32"/>
      <c r="E12" s="133" t="s">
        <v>31</v>
      </c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43">
        <f t="shared" si="2"/>
        <v>0</v>
      </c>
      <c r="Q12" s="276">
        <f>+P12+P13+P14+Y12</f>
        <v>0</v>
      </c>
      <c r="R12" s="51"/>
      <c r="S12" s="52"/>
      <c r="T12" s="52"/>
      <c r="U12" s="52"/>
      <c r="V12" s="53"/>
      <c r="W12" s="242"/>
      <c r="X12" s="246"/>
      <c r="Y12">
        <f>SUM(W12:X12)</f>
        <v>0</v>
      </c>
      <c r="AF12" s="3"/>
    </row>
    <row r="13" spans="2:24" ht="12" customHeight="1">
      <c r="B13" s="38"/>
      <c r="C13" s="48"/>
      <c r="D13" s="33"/>
      <c r="E13" s="134" t="s">
        <v>32</v>
      </c>
      <c r="F13" s="201"/>
      <c r="G13" s="89"/>
      <c r="H13" s="89"/>
      <c r="I13" s="89"/>
      <c r="J13" s="89"/>
      <c r="K13" s="89"/>
      <c r="L13" s="89"/>
      <c r="M13" s="89"/>
      <c r="N13" s="89"/>
      <c r="O13" s="123"/>
      <c r="P13" s="33">
        <f t="shared" si="2"/>
        <v>0</v>
      </c>
      <c r="Q13" s="277"/>
      <c r="R13" s="252" t="s">
        <v>45</v>
      </c>
      <c r="S13" s="253"/>
      <c r="T13" s="269">
        <f>+Q12/30</f>
        <v>0</v>
      </c>
      <c r="U13" s="270"/>
      <c r="V13" s="271"/>
      <c r="W13" s="275"/>
      <c r="X13" s="268"/>
    </row>
    <row r="14" spans="2:24" ht="12" customHeight="1" thickBot="1">
      <c r="B14" s="41"/>
      <c r="C14" s="49"/>
      <c r="D14" s="34"/>
      <c r="E14" s="135" t="s">
        <v>33</v>
      </c>
      <c r="F14" s="202"/>
      <c r="G14" s="191"/>
      <c r="H14" s="191"/>
      <c r="I14" s="191"/>
      <c r="J14" s="191"/>
      <c r="K14" s="191"/>
      <c r="L14" s="191"/>
      <c r="M14" s="191"/>
      <c r="N14" s="191"/>
      <c r="O14" s="193"/>
      <c r="P14" s="34">
        <f t="shared" si="2"/>
        <v>0</v>
      </c>
      <c r="Q14" s="278"/>
      <c r="R14" s="254"/>
      <c r="S14" s="255"/>
      <c r="T14" s="272"/>
      <c r="U14" s="273"/>
      <c r="V14" s="274"/>
      <c r="W14" s="243"/>
      <c r="X14" s="247"/>
    </row>
    <row r="15" spans="2:25" ht="12" customHeight="1">
      <c r="B15" s="39"/>
      <c r="C15" s="53"/>
      <c r="D15" s="32"/>
      <c r="E15" s="133" t="s">
        <v>31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43">
        <f t="shared" si="2"/>
        <v>0</v>
      </c>
      <c r="Q15" s="276">
        <f>+P15+P16+P17+Y15</f>
        <v>0</v>
      </c>
      <c r="R15" s="51"/>
      <c r="S15" s="52"/>
      <c r="T15" s="52"/>
      <c r="U15" s="52"/>
      <c r="V15" s="53"/>
      <c r="W15" s="242"/>
      <c r="X15" s="246"/>
      <c r="Y15">
        <f>SUM(W15:X15)</f>
        <v>0</v>
      </c>
    </row>
    <row r="16" spans="2:24" ht="12" customHeight="1">
      <c r="B16" s="38"/>
      <c r="C16" s="48"/>
      <c r="D16" s="33"/>
      <c r="E16" s="134" t="s">
        <v>32</v>
      </c>
      <c r="F16" s="201"/>
      <c r="G16" s="89"/>
      <c r="H16" s="89"/>
      <c r="I16" s="89"/>
      <c r="J16" s="89"/>
      <c r="K16" s="89"/>
      <c r="L16" s="89"/>
      <c r="M16" s="89"/>
      <c r="N16" s="89"/>
      <c r="O16" s="123"/>
      <c r="P16" s="33">
        <f t="shared" si="2"/>
        <v>0</v>
      </c>
      <c r="Q16" s="277"/>
      <c r="R16" s="252" t="s">
        <v>45</v>
      </c>
      <c r="S16" s="253"/>
      <c r="T16" s="256">
        <f>+Q15/30</f>
        <v>0</v>
      </c>
      <c r="U16" s="257"/>
      <c r="V16" s="258"/>
      <c r="W16" s="275"/>
      <c r="X16" s="268"/>
    </row>
    <row r="17" spans="2:24" ht="12" customHeight="1" thickBot="1">
      <c r="B17" s="41"/>
      <c r="C17" s="49"/>
      <c r="D17" s="34"/>
      <c r="E17" s="135" t="s">
        <v>33</v>
      </c>
      <c r="F17" s="202"/>
      <c r="G17" s="191"/>
      <c r="H17" s="191"/>
      <c r="I17" s="191"/>
      <c r="J17" s="191"/>
      <c r="K17" s="191"/>
      <c r="L17" s="191"/>
      <c r="M17" s="191"/>
      <c r="N17" s="191"/>
      <c r="O17" s="193"/>
      <c r="P17" s="34">
        <f t="shared" si="2"/>
        <v>0</v>
      </c>
      <c r="Q17" s="278"/>
      <c r="R17" s="254"/>
      <c r="S17" s="255"/>
      <c r="T17" s="259"/>
      <c r="U17" s="260"/>
      <c r="V17" s="261"/>
      <c r="W17" s="243"/>
      <c r="X17" s="247"/>
    </row>
    <row r="18" spans="2:25" ht="12" customHeight="1">
      <c r="B18" s="39"/>
      <c r="C18" s="53"/>
      <c r="D18" s="32"/>
      <c r="E18" s="133" t="s">
        <v>31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43">
        <f t="shared" si="2"/>
        <v>0</v>
      </c>
      <c r="Q18" s="276">
        <f>+P18+P19+P20+Y18</f>
        <v>0</v>
      </c>
      <c r="R18" s="51"/>
      <c r="S18" s="52"/>
      <c r="T18" s="52"/>
      <c r="U18" s="52"/>
      <c r="V18" s="53"/>
      <c r="W18" s="242"/>
      <c r="X18" s="246"/>
      <c r="Y18">
        <f>SUM(W18:X18)</f>
        <v>0</v>
      </c>
    </row>
    <row r="19" spans="1:24" ht="12" customHeight="1">
      <c r="A19" s="46"/>
      <c r="B19" s="38"/>
      <c r="C19" s="48"/>
      <c r="D19" s="33"/>
      <c r="E19" s="134" t="s">
        <v>32</v>
      </c>
      <c r="F19" s="201"/>
      <c r="G19" s="89"/>
      <c r="H19" s="89"/>
      <c r="I19" s="89"/>
      <c r="J19" s="89"/>
      <c r="K19" s="89"/>
      <c r="L19" s="89"/>
      <c r="M19" s="89"/>
      <c r="N19" s="89"/>
      <c r="O19" s="123"/>
      <c r="P19" s="33">
        <f t="shared" si="2"/>
        <v>0</v>
      </c>
      <c r="Q19" s="277"/>
      <c r="R19" s="252" t="s">
        <v>45</v>
      </c>
      <c r="S19" s="253"/>
      <c r="T19" s="256">
        <f>+Q18/30</f>
        <v>0</v>
      </c>
      <c r="U19" s="257"/>
      <c r="V19" s="258"/>
      <c r="W19" s="275"/>
      <c r="X19" s="268"/>
    </row>
    <row r="20" spans="1:24" ht="12" customHeight="1" thickBot="1">
      <c r="A20" s="46"/>
      <c r="B20" s="41"/>
      <c r="C20" s="49"/>
      <c r="D20" s="34"/>
      <c r="E20" s="135" t="s">
        <v>33</v>
      </c>
      <c r="F20" s="202"/>
      <c r="G20" s="191"/>
      <c r="H20" s="191"/>
      <c r="I20" s="191"/>
      <c r="J20" s="191"/>
      <c r="K20" s="191"/>
      <c r="L20" s="191"/>
      <c r="M20" s="191"/>
      <c r="N20" s="191"/>
      <c r="O20" s="193"/>
      <c r="P20" s="34">
        <f t="shared" si="2"/>
        <v>0</v>
      </c>
      <c r="Q20" s="278"/>
      <c r="R20" s="254"/>
      <c r="S20" s="255"/>
      <c r="T20" s="259"/>
      <c r="U20" s="260"/>
      <c r="V20" s="261"/>
      <c r="W20" s="243"/>
      <c r="X20" s="247"/>
    </row>
    <row r="21" spans="1:25" ht="12" customHeight="1">
      <c r="A21" s="45"/>
      <c r="B21" s="39"/>
      <c r="C21" s="53"/>
      <c r="D21" s="32"/>
      <c r="E21" s="133" t="s">
        <v>31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43">
        <f t="shared" si="2"/>
        <v>0</v>
      </c>
      <c r="Q21" s="276">
        <f>+P21+P22+P23+Y21</f>
        <v>0</v>
      </c>
      <c r="R21" s="51"/>
      <c r="S21" s="52"/>
      <c r="T21" s="52"/>
      <c r="U21" s="52"/>
      <c r="V21" s="53"/>
      <c r="W21" s="242"/>
      <c r="X21" s="246"/>
      <c r="Y21">
        <f>SUM(W21:X21)</f>
        <v>0</v>
      </c>
    </row>
    <row r="22" spans="1:24" ht="12" customHeight="1">
      <c r="A22" s="45"/>
      <c r="B22" s="38"/>
      <c r="C22" s="48"/>
      <c r="D22" s="33"/>
      <c r="E22" s="134" t="s">
        <v>32</v>
      </c>
      <c r="F22" s="201"/>
      <c r="G22" s="89"/>
      <c r="H22" s="89"/>
      <c r="I22" s="89"/>
      <c r="J22" s="89"/>
      <c r="K22" s="89"/>
      <c r="L22" s="89"/>
      <c r="M22" s="89"/>
      <c r="N22" s="89"/>
      <c r="O22" s="123"/>
      <c r="P22" s="33">
        <f t="shared" si="2"/>
        <v>0</v>
      </c>
      <c r="Q22" s="277"/>
      <c r="R22" s="252" t="s">
        <v>45</v>
      </c>
      <c r="S22" s="253"/>
      <c r="T22" s="256">
        <f>+Q21/30</f>
        <v>0</v>
      </c>
      <c r="U22" s="257"/>
      <c r="V22" s="258"/>
      <c r="W22" s="275"/>
      <c r="X22" s="268"/>
    </row>
    <row r="23" spans="1:24" ht="12" customHeight="1" thickBot="1">
      <c r="A23" s="45"/>
      <c r="B23" s="41"/>
      <c r="C23" s="49"/>
      <c r="D23" s="34"/>
      <c r="E23" s="135" t="s">
        <v>33</v>
      </c>
      <c r="F23" s="202"/>
      <c r="G23" s="191"/>
      <c r="H23" s="191"/>
      <c r="I23" s="191"/>
      <c r="J23" s="191"/>
      <c r="K23" s="191"/>
      <c r="L23" s="191"/>
      <c r="M23" s="191"/>
      <c r="N23" s="191"/>
      <c r="O23" s="193"/>
      <c r="P23" s="34">
        <f t="shared" si="2"/>
        <v>0</v>
      </c>
      <c r="Q23" s="278"/>
      <c r="R23" s="254"/>
      <c r="S23" s="255"/>
      <c r="T23" s="259"/>
      <c r="U23" s="260"/>
      <c r="V23" s="261"/>
      <c r="W23" s="243"/>
      <c r="X23" s="247"/>
    </row>
    <row r="24" spans="1:25" ht="12" customHeight="1">
      <c r="A24" s="45"/>
      <c r="B24" s="39"/>
      <c r="C24" s="53"/>
      <c r="D24" s="32"/>
      <c r="E24" s="133" t="s">
        <v>31</v>
      </c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43">
        <f t="shared" si="2"/>
        <v>0</v>
      </c>
      <c r="Q24" s="276">
        <f>+P24+P25+P26+Y24</f>
        <v>0</v>
      </c>
      <c r="R24" s="51"/>
      <c r="S24" s="52"/>
      <c r="T24" s="52"/>
      <c r="U24" s="52"/>
      <c r="V24" s="53"/>
      <c r="W24" s="242"/>
      <c r="X24" s="246"/>
      <c r="Y24">
        <f>SUM(W24:X24)</f>
        <v>0</v>
      </c>
    </row>
    <row r="25" spans="1:24" ht="12" customHeight="1">
      <c r="A25" s="45"/>
      <c r="B25" s="38"/>
      <c r="C25" s="48"/>
      <c r="D25" s="33"/>
      <c r="E25" s="134" t="s">
        <v>32</v>
      </c>
      <c r="F25" s="201"/>
      <c r="G25" s="89"/>
      <c r="H25" s="89"/>
      <c r="I25" s="89"/>
      <c r="J25" s="89"/>
      <c r="K25" s="89"/>
      <c r="L25" s="89"/>
      <c r="M25" s="89"/>
      <c r="N25" s="89"/>
      <c r="O25" s="123"/>
      <c r="P25" s="33">
        <f t="shared" si="2"/>
        <v>0</v>
      </c>
      <c r="Q25" s="277"/>
      <c r="R25" s="252" t="s">
        <v>45</v>
      </c>
      <c r="S25" s="253"/>
      <c r="T25" s="256">
        <f>+Q24/30</f>
        <v>0</v>
      </c>
      <c r="U25" s="257"/>
      <c r="V25" s="258"/>
      <c r="W25" s="275"/>
      <c r="X25" s="268"/>
    </row>
    <row r="26" spans="1:24" ht="12" customHeight="1" thickBot="1">
      <c r="A26" s="45"/>
      <c r="B26" s="41"/>
      <c r="C26" s="49"/>
      <c r="D26" s="34"/>
      <c r="E26" s="135" t="s">
        <v>33</v>
      </c>
      <c r="F26" s="202"/>
      <c r="G26" s="191"/>
      <c r="H26" s="191"/>
      <c r="I26" s="191"/>
      <c r="J26" s="191"/>
      <c r="K26" s="191"/>
      <c r="L26" s="191"/>
      <c r="M26" s="191"/>
      <c r="N26" s="191"/>
      <c r="O26" s="193"/>
      <c r="P26" s="34">
        <f t="shared" si="2"/>
        <v>0</v>
      </c>
      <c r="Q26" s="278"/>
      <c r="R26" s="254"/>
      <c r="S26" s="255"/>
      <c r="T26" s="259"/>
      <c r="U26" s="260"/>
      <c r="V26" s="261"/>
      <c r="W26" s="243"/>
      <c r="X26" s="247"/>
    </row>
    <row r="27" spans="1:25" ht="12" customHeight="1">
      <c r="A27" s="45"/>
      <c r="B27" s="39"/>
      <c r="C27" s="53"/>
      <c r="D27" s="32"/>
      <c r="E27" s="133" t="s">
        <v>31</v>
      </c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43">
        <f t="shared" si="2"/>
        <v>0</v>
      </c>
      <c r="Q27" s="276">
        <f>+P27+P28+P29+Y27</f>
        <v>0</v>
      </c>
      <c r="R27" s="51"/>
      <c r="S27" s="52"/>
      <c r="T27" s="52"/>
      <c r="U27" s="52"/>
      <c r="V27" s="53"/>
      <c r="W27" s="242"/>
      <c r="X27" s="246"/>
      <c r="Y27">
        <f>SUM(W27:X27)</f>
        <v>0</v>
      </c>
    </row>
    <row r="28" spans="1:24" ht="12" customHeight="1">
      <c r="A28" s="45"/>
      <c r="B28" s="38"/>
      <c r="C28" s="48"/>
      <c r="D28" s="33"/>
      <c r="E28" s="134" t="s">
        <v>32</v>
      </c>
      <c r="F28" s="201"/>
      <c r="G28" s="89"/>
      <c r="H28" s="89"/>
      <c r="I28" s="89"/>
      <c r="J28" s="89"/>
      <c r="K28" s="89"/>
      <c r="L28" s="89"/>
      <c r="M28" s="89"/>
      <c r="N28" s="89"/>
      <c r="O28" s="123"/>
      <c r="P28" s="33">
        <f t="shared" si="2"/>
        <v>0</v>
      </c>
      <c r="Q28" s="277"/>
      <c r="R28" s="252" t="s">
        <v>45</v>
      </c>
      <c r="S28" s="253"/>
      <c r="T28" s="256">
        <f>+Q27/30</f>
        <v>0</v>
      </c>
      <c r="U28" s="257"/>
      <c r="V28" s="258"/>
      <c r="W28" s="275"/>
      <c r="X28" s="268"/>
    </row>
    <row r="29" spans="1:24" ht="12" customHeight="1" thickBot="1">
      <c r="A29" s="45"/>
      <c r="B29" s="41"/>
      <c r="C29" s="49"/>
      <c r="D29" s="34"/>
      <c r="E29" s="135" t="s">
        <v>33</v>
      </c>
      <c r="F29" s="202"/>
      <c r="G29" s="191"/>
      <c r="H29" s="191"/>
      <c r="I29" s="191"/>
      <c r="J29" s="191"/>
      <c r="K29" s="191"/>
      <c r="L29" s="191"/>
      <c r="M29" s="191"/>
      <c r="N29" s="191"/>
      <c r="O29" s="193"/>
      <c r="P29" s="34">
        <f t="shared" si="2"/>
        <v>0</v>
      </c>
      <c r="Q29" s="278"/>
      <c r="R29" s="254"/>
      <c r="S29" s="255"/>
      <c r="T29" s="259"/>
      <c r="U29" s="260"/>
      <c r="V29" s="261"/>
      <c r="W29" s="243"/>
      <c r="X29" s="247"/>
    </row>
    <row r="30" spans="1:25" ht="12" customHeight="1">
      <c r="A30" s="45"/>
      <c r="B30" s="39"/>
      <c r="C30" s="53"/>
      <c r="D30" s="32"/>
      <c r="E30" s="133" t="s">
        <v>31</v>
      </c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43">
        <f t="shared" si="2"/>
        <v>0</v>
      </c>
      <c r="Q30" s="276">
        <f>+P30+P31+P32+Y30</f>
        <v>0</v>
      </c>
      <c r="R30" s="51"/>
      <c r="S30" s="52"/>
      <c r="T30" s="52"/>
      <c r="U30" s="52"/>
      <c r="V30" s="53"/>
      <c r="W30" s="242"/>
      <c r="X30" s="246"/>
      <c r="Y30">
        <f>SUM(W30:X30)</f>
        <v>0</v>
      </c>
    </row>
    <row r="31" spans="1:24" ht="12" customHeight="1">
      <c r="A31" s="45"/>
      <c r="B31" s="38"/>
      <c r="C31" s="48"/>
      <c r="D31" s="33"/>
      <c r="E31" s="134" t="s">
        <v>32</v>
      </c>
      <c r="F31" s="201"/>
      <c r="G31" s="89"/>
      <c r="H31" s="89"/>
      <c r="I31" s="89"/>
      <c r="J31" s="89"/>
      <c r="K31" s="89"/>
      <c r="L31" s="89"/>
      <c r="M31" s="89"/>
      <c r="N31" s="89"/>
      <c r="O31" s="123"/>
      <c r="P31" s="33">
        <f t="shared" si="2"/>
        <v>0</v>
      </c>
      <c r="Q31" s="277"/>
      <c r="R31" s="252" t="s">
        <v>45</v>
      </c>
      <c r="S31" s="253"/>
      <c r="T31" s="256">
        <f>+Q30/30</f>
        <v>0</v>
      </c>
      <c r="U31" s="257"/>
      <c r="V31" s="258"/>
      <c r="W31" s="275"/>
      <c r="X31" s="268"/>
    </row>
    <row r="32" spans="1:24" ht="12" customHeight="1" thickBot="1">
      <c r="A32" s="45"/>
      <c r="B32" s="41"/>
      <c r="C32" s="49"/>
      <c r="D32" s="34"/>
      <c r="E32" s="135" t="s">
        <v>33</v>
      </c>
      <c r="F32" s="202"/>
      <c r="G32" s="191"/>
      <c r="H32" s="191"/>
      <c r="I32" s="191"/>
      <c r="J32" s="191"/>
      <c r="K32" s="191"/>
      <c r="L32" s="191"/>
      <c r="M32" s="191"/>
      <c r="N32" s="191"/>
      <c r="O32" s="193"/>
      <c r="P32" s="34">
        <f t="shared" si="2"/>
        <v>0</v>
      </c>
      <c r="Q32" s="278"/>
      <c r="R32" s="254"/>
      <c r="S32" s="255"/>
      <c r="T32" s="259"/>
      <c r="U32" s="260"/>
      <c r="V32" s="261"/>
      <c r="W32" s="243"/>
      <c r="X32" s="247"/>
    </row>
    <row r="33" spans="1:25" ht="12" customHeight="1">
      <c r="A33" s="45"/>
      <c r="B33" s="39"/>
      <c r="C33" s="53"/>
      <c r="D33" s="32"/>
      <c r="E33" s="133" t="s">
        <v>31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43">
        <f t="shared" si="2"/>
        <v>0</v>
      </c>
      <c r="Q33" s="276">
        <f>+P33+P34+P35+Y33</f>
        <v>0</v>
      </c>
      <c r="R33" s="51"/>
      <c r="S33" s="52"/>
      <c r="T33" s="52"/>
      <c r="U33" s="52"/>
      <c r="V33" s="53"/>
      <c r="W33" s="242"/>
      <c r="X33" s="246"/>
      <c r="Y33">
        <f>SUM(W33:X33)</f>
        <v>0</v>
      </c>
    </row>
    <row r="34" spans="1:24" ht="12" customHeight="1">
      <c r="A34" s="45"/>
      <c r="B34" s="38"/>
      <c r="C34" s="48"/>
      <c r="D34" s="33"/>
      <c r="E34" s="134" t="s">
        <v>32</v>
      </c>
      <c r="F34" s="201"/>
      <c r="G34" s="89"/>
      <c r="H34" s="89"/>
      <c r="I34" s="89"/>
      <c r="J34" s="89"/>
      <c r="K34" s="89"/>
      <c r="L34" s="89"/>
      <c r="M34" s="89"/>
      <c r="N34" s="89"/>
      <c r="O34" s="123"/>
      <c r="P34" s="33">
        <f t="shared" si="2"/>
        <v>0</v>
      </c>
      <c r="Q34" s="277"/>
      <c r="R34" s="252" t="s">
        <v>45</v>
      </c>
      <c r="S34" s="253"/>
      <c r="T34" s="256">
        <f>+Q33/30</f>
        <v>0</v>
      </c>
      <c r="U34" s="257"/>
      <c r="V34" s="258"/>
      <c r="W34" s="275"/>
      <c r="X34" s="268"/>
    </row>
    <row r="35" spans="1:24" ht="12" customHeight="1" thickBot="1">
      <c r="A35" s="45"/>
      <c r="B35" s="41"/>
      <c r="C35" s="49"/>
      <c r="D35" s="34"/>
      <c r="E35" s="135" t="s">
        <v>33</v>
      </c>
      <c r="F35" s="202"/>
      <c r="G35" s="191"/>
      <c r="H35" s="191"/>
      <c r="I35" s="191"/>
      <c r="J35" s="191"/>
      <c r="K35" s="191"/>
      <c r="L35" s="191"/>
      <c r="M35" s="191"/>
      <c r="N35" s="191"/>
      <c r="O35" s="193"/>
      <c r="P35" s="34">
        <f t="shared" si="2"/>
        <v>0</v>
      </c>
      <c r="Q35" s="278"/>
      <c r="R35" s="254"/>
      <c r="S35" s="255"/>
      <c r="T35" s="259"/>
      <c r="U35" s="260"/>
      <c r="V35" s="261"/>
      <c r="W35" s="243"/>
      <c r="X35" s="247"/>
    </row>
    <row r="36" spans="1:25" ht="12" customHeight="1">
      <c r="A36" s="45"/>
      <c r="B36" s="39"/>
      <c r="C36" s="53"/>
      <c r="D36" s="32"/>
      <c r="E36" s="133" t="s">
        <v>31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43">
        <f t="shared" si="2"/>
        <v>0</v>
      </c>
      <c r="Q36" s="276">
        <f>+P36+P37+P38+Y36</f>
        <v>0</v>
      </c>
      <c r="R36" s="51"/>
      <c r="S36" s="52"/>
      <c r="T36" s="52"/>
      <c r="U36" s="52"/>
      <c r="V36" s="53"/>
      <c r="W36" s="242"/>
      <c r="X36" s="246"/>
      <c r="Y36">
        <f>SUM(W36:X36)</f>
        <v>0</v>
      </c>
    </row>
    <row r="37" spans="1:24" ht="12" customHeight="1">
      <c r="A37" s="45"/>
      <c r="B37" s="38"/>
      <c r="C37" s="48"/>
      <c r="D37" s="33"/>
      <c r="E37" s="134" t="s">
        <v>32</v>
      </c>
      <c r="F37" s="201"/>
      <c r="G37" s="89"/>
      <c r="H37" s="89"/>
      <c r="I37" s="89"/>
      <c r="J37" s="89"/>
      <c r="K37" s="89"/>
      <c r="L37" s="89"/>
      <c r="M37" s="89"/>
      <c r="N37" s="89"/>
      <c r="O37" s="123"/>
      <c r="P37" s="33">
        <f t="shared" si="2"/>
        <v>0</v>
      </c>
      <c r="Q37" s="277"/>
      <c r="R37" s="252" t="s">
        <v>45</v>
      </c>
      <c r="S37" s="253"/>
      <c r="T37" s="256">
        <f>+Q36/30</f>
        <v>0</v>
      </c>
      <c r="U37" s="257"/>
      <c r="V37" s="258"/>
      <c r="W37" s="275"/>
      <c r="X37" s="268"/>
    </row>
    <row r="38" spans="1:24" ht="12" customHeight="1" thickBot="1">
      <c r="A38" s="45"/>
      <c r="B38" s="41"/>
      <c r="C38" s="49"/>
      <c r="D38" s="34"/>
      <c r="E38" s="135" t="s">
        <v>33</v>
      </c>
      <c r="F38" s="202"/>
      <c r="G38" s="191"/>
      <c r="H38" s="191"/>
      <c r="I38" s="191"/>
      <c r="J38" s="191"/>
      <c r="K38" s="191"/>
      <c r="L38" s="191"/>
      <c r="M38" s="191"/>
      <c r="N38" s="191"/>
      <c r="O38" s="193"/>
      <c r="P38" s="34">
        <f aca="true" t="shared" si="3" ref="P38:P69">SUM(F38:O38)</f>
        <v>0</v>
      </c>
      <c r="Q38" s="278"/>
      <c r="R38" s="254"/>
      <c r="S38" s="255"/>
      <c r="T38" s="259"/>
      <c r="U38" s="260"/>
      <c r="V38" s="261"/>
      <c r="W38" s="243"/>
      <c r="X38" s="247"/>
    </row>
    <row r="39" spans="1:25" ht="12" customHeight="1">
      <c r="A39" s="45"/>
      <c r="B39" s="39"/>
      <c r="C39" s="53"/>
      <c r="D39" s="32"/>
      <c r="E39" s="133" t="s">
        <v>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43">
        <f t="shared" si="3"/>
        <v>0</v>
      </c>
      <c r="Q39" s="276">
        <f>+P39+P40+P41+Y39</f>
        <v>0</v>
      </c>
      <c r="R39" s="51"/>
      <c r="S39" s="52"/>
      <c r="T39" s="52"/>
      <c r="U39" s="52"/>
      <c r="V39" s="53"/>
      <c r="W39" s="242"/>
      <c r="X39" s="246"/>
      <c r="Y39">
        <f>SUM(W39:X39)</f>
        <v>0</v>
      </c>
    </row>
    <row r="40" spans="1:24" ht="12" customHeight="1">
      <c r="A40" s="45"/>
      <c r="B40" s="38"/>
      <c r="C40" s="48"/>
      <c r="D40" s="33"/>
      <c r="E40" s="134" t="s">
        <v>32</v>
      </c>
      <c r="F40" s="201"/>
      <c r="G40" s="89"/>
      <c r="H40" s="89"/>
      <c r="I40" s="89"/>
      <c r="J40" s="89"/>
      <c r="K40" s="89"/>
      <c r="L40" s="89"/>
      <c r="M40" s="89"/>
      <c r="N40" s="89"/>
      <c r="O40" s="123"/>
      <c r="P40" s="33">
        <f t="shared" si="3"/>
        <v>0</v>
      </c>
      <c r="Q40" s="277"/>
      <c r="R40" s="252" t="s">
        <v>45</v>
      </c>
      <c r="S40" s="253"/>
      <c r="T40" s="256">
        <f>+Q39/30</f>
        <v>0</v>
      </c>
      <c r="U40" s="257"/>
      <c r="V40" s="258"/>
      <c r="W40" s="275"/>
      <c r="X40" s="268"/>
    </row>
    <row r="41" spans="1:24" ht="12" customHeight="1" thickBot="1">
      <c r="A41" s="45"/>
      <c r="B41" s="41"/>
      <c r="C41" s="49"/>
      <c r="D41" s="34"/>
      <c r="E41" s="135" t="s">
        <v>33</v>
      </c>
      <c r="F41" s="202"/>
      <c r="G41" s="191"/>
      <c r="H41" s="191"/>
      <c r="I41" s="191"/>
      <c r="J41" s="191"/>
      <c r="K41" s="191"/>
      <c r="L41" s="191"/>
      <c r="M41" s="191"/>
      <c r="N41" s="191"/>
      <c r="O41" s="193"/>
      <c r="P41" s="34">
        <f t="shared" si="3"/>
        <v>0</v>
      </c>
      <c r="Q41" s="278"/>
      <c r="R41" s="254"/>
      <c r="S41" s="255"/>
      <c r="T41" s="259"/>
      <c r="U41" s="260"/>
      <c r="V41" s="261"/>
      <c r="W41" s="243"/>
      <c r="X41" s="247"/>
    </row>
    <row r="42" spans="1:25" ht="12" customHeight="1">
      <c r="A42" s="45"/>
      <c r="B42" s="39"/>
      <c r="C42" s="53"/>
      <c r="D42" s="32"/>
      <c r="E42" s="133" t="s">
        <v>31</v>
      </c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43">
        <f t="shared" si="3"/>
        <v>0</v>
      </c>
      <c r="Q42" s="276">
        <f>+P42+P43+P44+Y42</f>
        <v>0</v>
      </c>
      <c r="R42" s="51"/>
      <c r="S42" s="52"/>
      <c r="T42" s="52"/>
      <c r="U42" s="52"/>
      <c r="V42" s="53"/>
      <c r="W42" s="242"/>
      <c r="X42" s="246"/>
      <c r="Y42">
        <f>SUM(W42:X42)</f>
        <v>0</v>
      </c>
    </row>
    <row r="43" spans="1:24" ht="12" customHeight="1">
      <c r="A43" s="45"/>
      <c r="B43" s="38"/>
      <c r="C43" s="48"/>
      <c r="D43" s="33"/>
      <c r="E43" s="134" t="s">
        <v>32</v>
      </c>
      <c r="F43" s="201"/>
      <c r="G43" s="89"/>
      <c r="H43" s="89"/>
      <c r="I43" s="89"/>
      <c r="J43" s="89"/>
      <c r="K43" s="89"/>
      <c r="L43" s="89"/>
      <c r="M43" s="89"/>
      <c r="N43" s="89"/>
      <c r="O43" s="123"/>
      <c r="P43" s="33">
        <f t="shared" si="3"/>
        <v>0</v>
      </c>
      <c r="Q43" s="277"/>
      <c r="R43" s="252" t="s">
        <v>45</v>
      </c>
      <c r="S43" s="253"/>
      <c r="T43" s="256">
        <f>+Q42/30</f>
        <v>0</v>
      </c>
      <c r="U43" s="257"/>
      <c r="V43" s="258"/>
      <c r="W43" s="275"/>
      <c r="X43" s="268"/>
    </row>
    <row r="44" spans="1:24" ht="12" customHeight="1" thickBot="1">
      <c r="A44" s="45"/>
      <c r="B44" s="41"/>
      <c r="C44" s="49"/>
      <c r="D44" s="34"/>
      <c r="E44" s="135" t="s">
        <v>33</v>
      </c>
      <c r="F44" s="202"/>
      <c r="G44" s="191"/>
      <c r="H44" s="191"/>
      <c r="I44" s="191"/>
      <c r="J44" s="191"/>
      <c r="K44" s="191"/>
      <c r="L44" s="191"/>
      <c r="M44" s="191"/>
      <c r="N44" s="191"/>
      <c r="O44" s="193"/>
      <c r="P44" s="34">
        <f t="shared" si="3"/>
        <v>0</v>
      </c>
      <c r="Q44" s="278"/>
      <c r="R44" s="254"/>
      <c r="S44" s="255"/>
      <c r="T44" s="259"/>
      <c r="U44" s="260"/>
      <c r="V44" s="261"/>
      <c r="W44" s="243"/>
      <c r="X44" s="247"/>
    </row>
    <row r="45" spans="1:25" ht="12" customHeight="1">
      <c r="A45" s="45"/>
      <c r="B45" s="39"/>
      <c r="C45" s="53"/>
      <c r="D45" s="32"/>
      <c r="E45" s="133" t="s">
        <v>31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43">
        <f t="shared" si="3"/>
        <v>0</v>
      </c>
      <c r="Q45" s="276">
        <f>+P45+P46+P47+Y45</f>
        <v>0</v>
      </c>
      <c r="R45" s="51"/>
      <c r="S45" s="52"/>
      <c r="T45" s="52"/>
      <c r="U45" s="52"/>
      <c r="V45" s="53"/>
      <c r="W45" s="242"/>
      <c r="X45" s="246"/>
      <c r="Y45">
        <f>SUM(W45:X45)</f>
        <v>0</v>
      </c>
    </row>
    <row r="46" spans="1:24" ht="12" customHeight="1">
      <c r="A46" s="45"/>
      <c r="B46" s="38"/>
      <c r="C46" s="48"/>
      <c r="D46" s="33"/>
      <c r="E46" s="134" t="s">
        <v>32</v>
      </c>
      <c r="F46" s="201"/>
      <c r="G46" s="89"/>
      <c r="H46" s="89"/>
      <c r="I46" s="89"/>
      <c r="J46" s="89"/>
      <c r="K46" s="89"/>
      <c r="L46" s="89"/>
      <c r="M46" s="89"/>
      <c r="N46" s="89"/>
      <c r="O46" s="123"/>
      <c r="P46" s="33">
        <f t="shared" si="3"/>
        <v>0</v>
      </c>
      <c r="Q46" s="277"/>
      <c r="R46" s="252" t="s">
        <v>45</v>
      </c>
      <c r="S46" s="253"/>
      <c r="T46" s="256">
        <f>+Q45/30</f>
        <v>0</v>
      </c>
      <c r="U46" s="257"/>
      <c r="V46" s="258"/>
      <c r="W46" s="275"/>
      <c r="X46" s="268"/>
    </row>
    <row r="47" spans="1:24" ht="12" customHeight="1" thickBot="1">
      <c r="A47" s="45"/>
      <c r="B47" s="41"/>
      <c r="C47" s="49"/>
      <c r="D47" s="34"/>
      <c r="E47" s="135" t="s">
        <v>33</v>
      </c>
      <c r="F47" s="202"/>
      <c r="G47" s="191"/>
      <c r="H47" s="191"/>
      <c r="I47" s="191"/>
      <c r="J47" s="191"/>
      <c r="K47" s="191"/>
      <c r="L47" s="191"/>
      <c r="M47" s="191"/>
      <c r="N47" s="191"/>
      <c r="O47" s="193"/>
      <c r="P47" s="34">
        <f t="shared" si="3"/>
        <v>0</v>
      </c>
      <c r="Q47" s="278"/>
      <c r="R47" s="254"/>
      <c r="S47" s="255"/>
      <c r="T47" s="259"/>
      <c r="U47" s="260"/>
      <c r="V47" s="261"/>
      <c r="W47" s="243"/>
      <c r="X47" s="247"/>
    </row>
    <row r="48" spans="1:25" ht="12" customHeight="1">
      <c r="A48" s="45"/>
      <c r="B48" s="39"/>
      <c r="C48" s="53"/>
      <c r="D48" s="32"/>
      <c r="E48" s="133" t="s">
        <v>31</v>
      </c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43">
        <f t="shared" si="3"/>
        <v>0</v>
      </c>
      <c r="Q48" s="276">
        <f>+P48+P49+P50+Y48</f>
        <v>0</v>
      </c>
      <c r="R48" s="51"/>
      <c r="S48" s="52"/>
      <c r="T48" s="52"/>
      <c r="U48" s="52"/>
      <c r="V48" s="53"/>
      <c r="W48" s="242"/>
      <c r="X48" s="246"/>
      <c r="Y48">
        <f>SUM(W48:X48)</f>
        <v>0</v>
      </c>
    </row>
    <row r="49" spans="1:24" ht="12" customHeight="1">
      <c r="A49" s="45"/>
      <c r="B49" s="38"/>
      <c r="C49" s="48"/>
      <c r="D49" s="33"/>
      <c r="E49" s="134" t="s">
        <v>32</v>
      </c>
      <c r="F49" s="201"/>
      <c r="G49" s="89"/>
      <c r="H49" s="89"/>
      <c r="I49" s="89"/>
      <c r="J49" s="89"/>
      <c r="K49" s="89"/>
      <c r="L49" s="89"/>
      <c r="M49" s="89"/>
      <c r="N49" s="89"/>
      <c r="O49" s="123"/>
      <c r="P49" s="33">
        <f t="shared" si="3"/>
        <v>0</v>
      </c>
      <c r="Q49" s="277"/>
      <c r="R49" s="252" t="s">
        <v>45</v>
      </c>
      <c r="S49" s="253"/>
      <c r="T49" s="256">
        <f>+Q48/30</f>
        <v>0</v>
      </c>
      <c r="U49" s="257"/>
      <c r="V49" s="258"/>
      <c r="W49" s="275"/>
      <c r="X49" s="268"/>
    </row>
    <row r="50" spans="1:24" ht="12" customHeight="1" thickBot="1">
      <c r="A50" s="45"/>
      <c r="B50" s="42"/>
      <c r="C50" s="49"/>
      <c r="D50" s="34"/>
      <c r="E50" s="135" t="s">
        <v>33</v>
      </c>
      <c r="F50" s="202"/>
      <c r="G50" s="191"/>
      <c r="H50" s="191"/>
      <c r="I50" s="191"/>
      <c r="J50" s="191"/>
      <c r="K50" s="191"/>
      <c r="L50" s="191"/>
      <c r="M50" s="191"/>
      <c r="N50" s="191"/>
      <c r="O50" s="193"/>
      <c r="P50" s="34">
        <f t="shared" si="3"/>
        <v>0</v>
      </c>
      <c r="Q50" s="278"/>
      <c r="R50" s="254"/>
      <c r="S50" s="255"/>
      <c r="T50" s="259"/>
      <c r="U50" s="260"/>
      <c r="V50" s="261"/>
      <c r="W50" s="243"/>
      <c r="X50" s="247"/>
    </row>
    <row r="51" spans="1:25" ht="12" customHeight="1">
      <c r="A51" s="11"/>
      <c r="B51" s="39"/>
      <c r="C51" s="53"/>
      <c r="D51" s="32"/>
      <c r="E51" s="133" t="s">
        <v>31</v>
      </c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43">
        <f t="shared" si="3"/>
        <v>0</v>
      </c>
      <c r="Q51" s="276">
        <f>+P51+P52+P53+Y51</f>
        <v>0</v>
      </c>
      <c r="R51" s="51"/>
      <c r="S51" s="52"/>
      <c r="T51" s="52"/>
      <c r="U51" s="52"/>
      <c r="V51" s="53"/>
      <c r="W51" s="242"/>
      <c r="X51" s="246"/>
      <c r="Y51">
        <f>SUM(W51:X51)</f>
        <v>0</v>
      </c>
    </row>
    <row r="52" spans="1:24" ht="12" customHeight="1">
      <c r="A52" s="11"/>
      <c r="B52" s="38"/>
      <c r="C52" s="48"/>
      <c r="D52" s="33"/>
      <c r="E52" s="134" t="s">
        <v>32</v>
      </c>
      <c r="F52" s="201"/>
      <c r="G52" s="89"/>
      <c r="H52" s="89"/>
      <c r="I52" s="89"/>
      <c r="J52" s="89"/>
      <c r="K52" s="89"/>
      <c r="L52" s="89"/>
      <c r="M52" s="89"/>
      <c r="N52" s="89"/>
      <c r="O52" s="123"/>
      <c r="P52" s="33">
        <f t="shared" si="3"/>
        <v>0</v>
      </c>
      <c r="Q52" s="277"/>
      <c r="R52" s="252" t="s">
        <v>45</v>
      </c>
      <c r="S52" s="253"/>
      <c r="T52" s="256">
        <f>+Q51/30</f>
        <v>0</v>
      </c>
      <c r="U52" s="257"/>
      <c r="V52" s="258"/>
      <c r="W52" s="275"/>
      <c r="X52" s="268"/>
    </row>
    <row r="53" spans="1:24" ht="12" customHeight="1" thickBot="1">
      <c r="A53" s="11"/>
      <c r="B53" s="41"/>
      <c r="C53" s="49"/>
      <c r="D53" s="34"/>
      <c r="E53" s="135" t="s">
        <v>33</v>
      </c>
      <c r="F53" s="202"/>
      <c r="G53" s="191"/>
      <c r="H53" s="191"/>
      <c r="I53" s="191"/>
      <c r="J53" s="191"/>
      <c r="K53" s="191"/>
      <c r="L53" s="191"/>
      <c r="M53" s="191"/>
      <c r="N53" s="191"/>
      <c r="O53" s="193"/>
      <c r="P53" s="34">
        <f t="shared" si="3"/>
        <v>0</v>
      </c>
      <c r="Q53" s="278"/>
      <c r="R53" s="254"/>
      <c r="S53" s="255"/>
      <c r="T53" s="259"/>
      <c r="U53" s="260"/>
      <c r="V53" s="261"/>
      <c r="W53" s="243"/>
      <c r="X53" s="247"/>
    </row>
    <row r="54" spans="1:25" ht="12" customHeight="1">
      <c r="A54" s="11"/>
      <c r="B54" s="39"/>
      <c r="C54" s="53"/>
      <c r="D54" s="32"/>
      <c r="E54" s="133" t="s">
        <v>31</v>
      </c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43">
        <f t="shared" si="3"/>
        <v>0</v>
      </c>
      <c r="Q54" s="276">
        <f>+P54+P55+P56+Y54</f>
        <v>0</v>
      </c>
      <c r="R54" s="51"/>
      <c r="S54" s="52"/>
      <c r="T54" s="52"/>
      <c r="U54" s="52"/>
      <c r="V54" s="53"/>
      <c r="W54" s="242"/>
      <c r="X54" s="246"/>
      <c r="Y54">
        <f>SUM(W54:X54)</f>
        <v>0</v>
      </c>
    </row>
    <row r="55" spans="1:24" ht="12" customHeight="1">
      <c r="A55" s="11"/>
      <c r="B55" s="38"/>
      <c r="C55" s="48"/>
      <c r="D55" s="33"/>
      <c r="E55" s="134" t="s">
        <v>32</v>
      </c>
      <c r="F55" s="201"/>
      <c r="G55" s="89"/>
      <c r="H55" s="89"/>
      <c r="I55" s="89"/>
      <c r="J55" s="89"/>
      <c r="K55" s="89"/>
      <c r="L55" s="89"/>
      <c r="M55" s="89"/>
      <c r="N55" s="89"/>
      <c r="O55" s="123"/>
      <c r="P55" s="33">
        <f t="shared" si="3"/>
        <v>0</v>
      </c>
      <c r="Q55" s="277"/>
      <c r="R55" s="252" t="s">
        <v>45</v>
      </c>
      <c r="S55" s="253"/>
      <c r="T55" s="256">
        <f>+Q54/30</f>
        <v>0</v>
      </c>
      <c r="U55" s="257"/>
      <c r="V55" s="258"/>
      <c r="W55" s="275"/>
      <c r="X55" s="268"/>
    </row>
    <row r="56" spans="1:24" ht="12" customHeight="1" thickBot="1">
      <c r="A56" s="11"/>
      <c r="B56" s="41"/>
      <c r="C56" s="49"/>
      <c r="D56" s="34"/>
      <c r="E56" s="135" t="s">
        <v>33</v>
      </c>
      <c r="F56" s="202"/>
      <c r="G56" s="191"/>
      <c r="H56" s="191"/>
      <c r="I56" s="191"/>
      <c r="J56" s="191"/>
      <c r="K56" s="191"/>
      <c r="L56" s="191"/>
      <c r="M56" s="191"/>
      <c r="N56" s="191"/>
      <c r="O56" s="193"/>
      <c r="P56" s="34">
        <f t="shared" si="3"/>
        <v>0</v>
      </c>
      <c r="Q56" s="278"/>
      <c r="R56" s="254"/>
      <c r="S56" s="255"/>
      <c r="T56" s="259"/>
      <c r="U56" s="260"/>
      <c r="V56" s="261"/>
      <c r="W56" s="243"/>
      <c r="X56" s="247"/>
    </row>
    <row r="57" spans="1:25" ht="12" customHeight="1">
      <c r="A57" s="11"/>
      <c r="B57" s="39"/>
      <c r="C57" s="53"/>
      <c r="D57" s="32"/>
      <c r="E57" s="133" t="s">
        <v>31</v>
      </c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43">
        <f t="shared" si="3"/>
        <v>0</v>
      </c>
      <c r="Q57" s="276">
        <f>+P57+P58+P59+Y57</f>
        <v>0</v>
      </c>
      <c r="R57" s="51"/>
      <c r="S57" s="52"/>
      <c r="T57" s="52"/>
      <c r="U57" s="52"/>
      <c r="V57" s="53"/>
      <c r="W57" s="242"/>
      <c r="X57" s="246"/>
      <c r="Y57">
        <f>SUM(W57:X57)</f>
        <v>0</v>
      </c>
    </row>
    <row r="58" spans="1:24" ht="12" customHeight="1">
      <c r="A58" s="11"/>
      <c r="B58" s="38"/>
      <c r="C58" s="48"/>
      <c r="D58" s="33"/>
      <c r="E58" s="134" t="s">
        <v>32</v>
      </c>
      <c r="F58" s="201"/>
      <c r="G58" s="89"/>
      <c r="H58" s="89"/>
      <c r="I58" s="89"/>
      <c r="J58" s="89"/>
      <c r="K58" s="89"/>
      <c r="L58" s="89"/>
      <c r="M58" s="89"/>
      <c r="N58" s="89"/>
      <c r="O58" s="123"/>
      <c r="P58" s="33">
        <f t="shared" si="3"/>
        <v>0</v>
      </c>
      <c r="Q58" s="277"/>
      <c r="R58" s="252" t="s">
        <v>45</v>
      </c>
      <c r="S58" s="253"/>
      <c r="T58" s="256">
        <f>+Q57/30</f>
        <v>0</v>
      </c>
      <c r="U58" s="257"/>
      <c r="V58" s="258"/>
      <c r="W58" s="275"/>
      <c r="X58" s="268"/>
    </row>
    <row r="59" spans="1:24" ht="12" customHeight="1" thickBot="1">
      <c r="A59" s="11"/>
      <c r="B59" s="41"/>
      <c r="C59" s="49"/>
      <c r="D59" s="34"/>
      <c r="E59" s="135" t="s">
        <v>33</v>
      </c>
      <c r="F59" s="202"/>
      <c r="G59" s="191"/>
      <c r="H59" s="191"/>
      <c r="I59" s="191"/>
      <c r="J59" s="191"/>
      <c r="K59" s="191"/>
      <c r="L59" s="191"/>
      <c r="M59" s="191"/>
      <c r="N59" s="191"/>
      <c r="O59" s="193"/>
      <c r="P59" s="34">
        <f t="shared" si="3"/>
        <v>0</v>
      </c>
      <c r="Q59" s="278"/>
      <c r="R59" s="254"/>
      <c r="S59" s="255"/>
      <c r="T59" s="259"/>
      <c r="U59" s="260"/>
      <c r="V59" s="261"/>
      <c r="W59" s="243"/>
      <c r="X59" s="247"/>
    </row>
    <row r="60" spans="1:25" ht="12" customHeight="1">
      <c r="A60" s="11"/>
      <c r="B60" s="39"/>
      <c r="C60" s="53"/>
      <c r="D60" s="32"/>
      <c r="E60" s="133" t="s">
        <v>31</v>
      </c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43">
        <f t="shared" si="3"/>
        <v>0</v>
      </c>
      <c r="Q60" s="276">
        <f>+P60+P61+P62+Y60</f>
        <v>0</v>
      </c>
      <c r="R60" s="51"/>
      <c r="S60" s="52"/>
      <c r="T60" s="52"/>
      <c r="U60" s="52"/>
      <c r="V60" s="53"/>
      <c r="W60" s="242"/>
      <c r="X60" s="246"/>
      <c r="Y60">
        <f>SUM(W60:X60)</f>
        <v>0</v>
      </c>
    </row>
    <row r="61" spans="1:24" ht="12" customHeight="1">
      <c r="A61" s="11"/>
      <c r="B61" s="38"/>
      <c r="C61" s="48"/>
      <c r="D61" s="33"/>
      <c r="E61" s="134" t="s">
        <v>32</v>
      </c>
      <c r="F61" s="201"/>
      <c r="G61" s="89"/>
      <c r="H61" s="89"/>
      <c r="I61" s="89"/>
      <c r="J61" s="89"/>
      <c r="K61" s="89"/>
      <c r="L61" s="89"/>
      <c r="M61" s="89"/>
      <c r="N61" s="89"/>
      <c r="O61" s="123"/>
      <c r="P61" s="33">
        <f t="shared" si="3"/>
        <v>0</v>
      </c>
      <c r="Q61" s="277"/>
      <c r="R61" s="252" t="s">
        <v>45</v>
      </c>
      <c r="S61" s="253"/>
      <c r="T61" s="256">
        <f>+Q60/30</f>
        <v>0</v>
      </c>
      <c r="U61" s="257"/>
      <c r="V61" s="258"/>
      <c r="W61" s="275"/>
      <c r="X61" s="268"/>
    </row>
    <row r="62" spans="1:24" ht="12" customHeight="1" thickBot="1">
      <c r="A62" s="11"/>
      <c r="B62" s="41"/>
      <c r="C62" s="49"/>
      <c r="D62" s="34"/>
      <c r="E62" s="135" t="s">
        <v>33</v>
      </c>
      <c r="F62" s="202"/>
      <c r="G62" s="191"/>
      <c r="H62" s="191"/>
      <c r="I62" s="191"/>
      <c r="J62" s="191"/>
      <c r="K62" s="191"/>
      <c r="L62" s="191"/>
      <c r="M62" s="191"/>
      <c r="N62" s="191"/>
      <c r="O62" s="193"/>
      <c r="P62" s="34">
        <f t="shared" si="3"/>
        <v>0</v>
      </c>
      <c r="Q62" s="278"/>
      <c r="R62" s="254"/>
      <c r="S62" s="255"/>
      <c r="T62" s="259"/>
      <c r="U62" s="260"/>
      <c r="V62" s="261"/>
      <c r="W62" s="243"/>
      <c r="X62" s="247"/>
    </row>
    <row r="63" spans="1:25" ht="12" customHeight="1">
      <c r="A63" s="11"/>
      <c r="B63" s="39"/>
      <c r="C63" s="53"/>
      <c r="D63" s="32"/>
      <c r="E63" s="133" t="s">
        <v>31</v>
      </c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43">
        <f t="shared" si="3"/>
        <v>0</v>
      </c>
      <c r="Q63" s="276">
        <f>+P63+P64+P65+Y63</f>
        <v>0</v>
      </c>
      <c r="R63" s="51"/>
      <c r="S63" s="52"/>
      <c r="T63" s="52"/>
      <c r="U63" s="52"/>
      <c r="V63" s="53"/>
      <c r="W63" s="242"/>
      <c r="X63" s="246"/>
      <c r="Y63">
        <f>SUM(W63:X63)</f>
        <v>0</v>
      </c>
    </row>
    <row r="64" spans="1:24" ht="12" customHeight="1">
      <c r="A64" s="11"/>
      <c r="B64" s="38"/>
      <c r="C64" s="48"/>
      <c r="D64" s="33"/>
      <c r="E64" s="134" t="s">
        <v>32</v>
      </c>
      <c r="F64" s="201"/>
      <c r="G64" s="89"/>
      <c r="H64" s="89"/>
      <c r="I64" s="89"/>
      <c r="J64" s="89"/>
      <c r="K64" s="89"/>
      <c r="L64" s="89"/>
      <c r="M64" s="89"/>
      <c r="N64" s="89"/>
      <c r="O64" s="123"/>
      <c r="P64" s="33">
        <f t="shared" si="3"/>
        <v>0</v>
      </c>
      <c r="Q64" s="277"/>
      <c r="R64" s="252" t="s">
        <v>45</v>
      </c>
      <c r="S64" s="253"/>
      <c r="T64" s="256">
        <f>+Q63/30</f>
        <v>0</v>
      </c>
      <c r="U64" s="257"/>
      <c r="V64" s="258"/>
      <c r="W64" s="275"/>
      <c r="X64" s="268"/>
    </row>
    <row r="65" spans="1:24" ht="12" customHeight="1" thickBot="1">
      <c r="A65" s="11"/>
      <c r="B65" s="41"/>
      <c r="C65" s="49"/>
      <c r="D65" s="34"/>
      <c r="E65" s="135" t="s">
        <v>33</v>
      </c>
      <c r="F65" s="202"/>
      <c r="G65" s="191"/>
      <c r="H65" s="191"/>
      <c r="I65" s="191"/>
      <c r="J65" s="191"/>
      <c r="K65" s="191"/>
      <c r="L65" s="191"/>
      <c r="M65" s="191"/>
      <c r="N65" s="191"/>
      <c r="O65" s="193"/>
      <c r="P65" s="34">
        <f t="shared" si="3"/>
        <v>0</v>
      </c>
      <c r="Q65" s="278"/>
      <c r="R65" s="254"/>
      <c r="S65" s="255"/>
      <c r="T65" s="259"/>
      <c r="U65" s="260"/>
      <c r="V65" s="261"/>
      <c r="W65" s="243"/>
      <c r="X65" s="247"/>
    </row>
    <row r="66" spans="1:25" ht="12" customHeight="1">
      <c r="A66" s="11"/>
      <c r="B66" s="39"/>
      <c r="C66" s="53"/>
      <c r="D66" s="32"/>
      <c r="E66" s="133" t="s">
        <v>31</v>
      </c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43">
        <f t="shared" si="3"/>
        <v>0</v>
      </c>
      <c r="Q66" s="276">
        <f>+P66+P67+P68+Y66</f>
        <v>0</v>
      </c>
      <c r="R66" s="51"/>
      <c r="S66" s="52"/>
      <c r="T66" s="52"/>
      <c r="U66" s="52"/>
      <c r="V66" s="53"/>
      <c r="W66" s="242"/>
      <c r="X66" s="246"/>
      <c r="Y66">
        <f>SUM(W66:X66)</f>
        <v>0</v>
      </c>
    </row>
    <row r="67" spans="1:24" ht="12" customHeight="1">
      <c r="A67" s="11"/>
      <c r="B67" s="38"/>
      <c r="C67" s="48"/>
      <c r="D67" s="33"/>
      <c r="E67" s="134" t="s">
        <v>32</v>
      </c>
      <c r="F67" s="201"/>
      <c r="G67" s="89"/>
      <c r="H67" s="89"/>
      <c r="I67" s="89"/>
      <c r="J67" s="89"/>
      <c r="K67" s="89"/>
      <c r="L67" s="89"/>
      <c r="M67" s="89"/>
      <c r="N67" s="89"/>
      <c r="O67" s="123"/>
      <c r="P67" s="33">
        <f t="shared" si="3"/>
        <v>0</v>
      </c>
      <c r="Q67" s="277"/>
      <c r="R67" s="252" t="s">
        <v>45</v>
      </c>
      <c r="S67" s="253"/>
      <c r="T67" s="256">
        <f>+Q66/30</f>
        <v>0</v>
      </c>
      <c r="U67" s="257"/>
      <c r="V67" s="258"/>
      <c r="W67" s="275"/>
      <c r="X67" s="268"/>
    </row>
    <row r="68" spans="1:24" ht="12" customHeight="1" thickBot="1">
      <c r="A68" s="11"/>
      <c r="B68" s="41"/>
      <c r="C68" s="49"/>
      <c r="D68" s="34"/>
      <c r="E68" s="135" t="s">
        <v>33</v>
      </c>
      <c r="F68" s="202"/>
      <c r="G68" s="191"/>
      <c r="H68" s="191"/>
      <c r="I68" s="191"/>
      <c r="J68" s="191"/>
      <c r="K68" s="191"/>
      <c r="L68" s="191"/>
      <c r="M68" s="191"/>
      <c r="N68" s="191"/>
      <c r="O68" s="193"/>
      <c r="P68" s="34">
        <f t="shared" si="3"/>
        <v>0</v>
      </c>
      <c r="Q68" s="278"/>
      <c r="R68" s="254"/>
      <c r="S68" s="255"/>
      <c r="T68" s="259"/>
      <c r="U68" s="260"/>
      <c r="V68" s="261"/>
      <c r="W68" s="243"/>
      <c r="X68" s="247"/>
    </row>
    <row r="69" spans="1:25" ht="12" customHeight="1">
      <c r="A69" s="11"/>
      <c r="B69" s="39"/>
      <c r="C69" s="53"/>
      <c r="D69" s="32"/>
      <c r="E69" s="133" t="s">
        <v>31</v>
      </c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43">
        <f t="shared" si="3"/>
        <v>0</v>
      </c>
      <c r="Q69" s="276">
        <f>+P69+P70+P71+Y69</f>
        <v>0</v>
      </c>
      <c r="R69" s="51"/>
      <c r="S69" s="52"/>
      <c r="T69" s="52"/>
      <c r="U69" s="52"/>
      <c r="V69" s="53"/>
      <c r="W69" s="242"/>
      <c r="X69" s="246"/>
      <c r="Y69">
        <f>SUM(W69:X69)</f>
        <v>0</v>
      </c>
    </row>
    <row r="70" spans="1:24" ht="12" customHeight="1">
      <c r="A70" s="11"/>
      <c r="B70" s="38"/>
      <c r="C70" s="48"/>
      <c r="D70" s="33"/>
      <c r="E70" s="134" t="s">
        <v>32</v>
      </c>
      <c r="F70" s="201"/>
      <c r="G70" s="89"/>
      <c r="H70" s="89"/>
      <c r="I70" s="89"/>
      <c r="J70" s="89"/>
      <c r="K70" s="89"/>
      <c r="L70" s="89"/>
      <c r="M70" s="89"/>
      <c r="N70" s="89"/>
      <c r="O70" s="123"/>
      <c r="P70" s="33">
        <f aca="true" t="shared" si="4" ref="P70:P101">SUM(F70:O70)</f>
        <v>0</v>
      </c>
      <c r="Q70" s="277"/>
      <c r="R70" s="252" t="s">
        <v>45</v>
      </c>
      <c r="S70" s="253"/>
      <c r="T70" s="256">
        <f>+Q69/30</f>
        <v>0</v>
      </c>
      <c r="U70" s="257"/>
      <c r="V70" s="258"/>
      <c r="W70" s="275"/>
      <c r="X70" s="268"/>
    </row>
    <row r="71" spans="1:24" ht="12" customHeight="1" thickBot="1">
      <c r="A71" s="11"/>
      <c r="B71" s="41"/>
      <c r="C71" s="49"/>
      <c r="D71" s="34"/>
      <c r="E71" s="135" t="s">
        <v>33</v>
      </c>
      <c r="F71" s="202"/>
      <c r="G71" s="191"/>
      <c r="H71" s="191"/>
      <c r="I71" s="191"/>
      <c r="J71" s="191"/>
      <c r="K71" s="191"/>
      <c r="L71" s="191"/>
      <c r="M71" s="191"/>
      <c r="N71" s="191"/>
      <c r="O71" s="193"/>
      <c r="P71" s="34">
        <f t="shared" si="4"/>
        <v>0</v>
      </c>
      <c r="Q71" s="278"/>
      <c r="R71" s="254"/>
      <c r="S71" s="255"/>
      <c r="T71" s="259"/>
      <c r="U71" s="260"/>
      <c r="V71" s="261"/>
      <c r="W71" s="243"/>
      <c r="X71" s="247"/>
    </row>
    <row r="72" spans="1:25" ht="12" customHeight="1">
      <c r="A72" s="11"/>
      <c r="B72" s="39"/>
      <c r="C72" s="53"/>
      <c r="D72" s="32"/>
      <c r="E72" s="133" t="s">
        <v>31</v>
      </c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43">
        <f t="shared" si="4"/>
        <v>0</v>
      </c>
      <c r="Q72" s="276">
        <f>+P72+P73+P74+Y72</f>
        <v>0</v>
      </c>
      <c r="R72" s="51"/>
      <c r="S72" s="52"/>
      <c r="T72" s="52"/>
      <c r="U72" s="52"/>
      <c r="V72" s="53"/>
      <c r="W72" s="242"/>
      <c r="X72" s="246"/>
      <c r="Y72">
        <f>SUM(W72:X72)</f>
        <v>0</v>
      </c>
    </row>
    <row r="73" spans="1:24" ht="12" customHeight="1">
      <c r="A73" s="11"/>
      <c r="B73" s="38"/>
      <c r="C73" s="48"/>
      <c r="D73" s="33"/>
      <c r="E73" s="134" t="s">
        <v>32</v>
      </c>
      <c r="F73" s="201"/>
      <c r="G73" s="89"/>
      <c r="H73" s="89"/>
      <c r="I73" s="89"/>
      <c r="J73" s="89"/>
      <c r="K73" s="89"/>
      <c r="L73" s="89"/>
      <c r="M73" s="89"/>
      <c r="N73" s="89"/>
      <c r="O73" s="123"/>
      <c r="P73" s="33">
        <f t="shared" si="4"/>
        <v>0</v>
      </c>
      <c r="Q73" s="277"/>
      <c r="R73" s="252" t="s">
        <v>45</v>
      </c>
      <c r="S73" s="253"/>
      <c r="T73" s="256">
        <f>+Q72/30</f>
        <v>0</v>
      </c>
      <c r="U73" s="257"/>
      <c r="V73" s="258"/>
      <c r="W73" s="275"/>
      <c r="X73" s="268"/>
    </row>
    <row r="74" spans="1:24" ht="12" customHeight="1" thickBot="1">
      <c r="A74" s="11"/>
      <c r="B74" s="41"/>
      <c r="C74" s="49"/>
      <c r="D74" s="34"/>
      <c r="E74" s="135" t="s">
        <v>33</v>
      </c>
      <c r="F74" s="202"/>
      <c r="G74" s="191"/>
      <c r="H74" s="191"/>
      <c r="I74" s="191"/>
      <c r="J74" s="191"/>
      <c r="K74" s="191"/>
      <c r="L74" s="191"/>
      <c r="M74" s="191"/>
      <c r="N74" s="191"/>
      <c r="O74" s="193"/>
      <c r="P74" s="34">
        <f t="shared" si="4"/>
        <v>0</v>
      </c>
      <c r="Q74" s="278"/>
      <c r="R74" s="254"/>
      <c r="S74" s="255"/>
      <c r="T74" s="259"/>
      <c r="U74" s="260"/>
      <c r="V74" s="261"/>
      <c r="W74" s="243"/>
      <c r="X74" s="247"/>
    </row>
    <row r="75" spans="1:25" ht="12" customHeight="1">
      <c r="A75" s="11"/>
      <c r="B75" s="39"/>
      <c r="C75" s="53"/>
      <c r="D75" s="32"/>
      <c r="E75" s="133" t="s">
        <v>31</v>
      </c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43">
        <f t="shared" si="4"/>
        <v>0</v>
      </c>
      <c r="Q75" s="276">
        <f>+P75+P76+P77+Y75</f>
        <v>0</v>
      </c>
      <c r="R75" s="51"/>
      <c r="S75" s="52"/>
      <c r="T75" s="52"/>
      <c r="U75" s="52"/>
      <c r="V75" s="53"/>
      <c r="W75" s="242"/>
      <c r="X75" s="246"/>
      <c r="Y75">
        <f>SUM(W75:X75)</f>
        <v>0</v>
      </c>
    </row>
    <row r="76" spans="1:24" ht="12" customHeight="1">
      <c r="A76" s="11"/>
      <c r="B76" s="38"/>
      <c r="C76" s="48"/>
      <c r="D76" s="33"/>
      <c r="E76" s="134" t="s">
        <v>32</v>
      </c>
      <c r="F76" s="201"/>
      <c r="G76" s="89"/>
      <c r="H76" s="89"/>
      <c r="I76" s="89"/>
      <c r="J76" s="89"/>
      <c r="K76" s="89"/>
      <c r="L76" s="89"/>
      <c r="M76" s="89"/>
      <c r="N76" s="89"/>
      <c r="O76" s="123"/>
      <c r="P76" s="33">
        <f t="shared" si="4"/>
        <v>0</v>
      </c>
      <c r="Q76" s="277"/>
      <c r="R76" s="252" t="s">
        <v>45</v>
      </c>
      <c r="S76" s="253"/>
      <c r="T76" s="256">
        <f>+Q75/30</f>
        <v>0</v>
      </c>
      <c r="U76" s="257"/>
      <c r="V76" s="258"/>
      <c r="W76" s="275"/>
      <c r="X76" s="268"/>
    </row>
    <row r="77" spans="1:24" ht="12" customHeight="1" thickBot="1">
      <c r="A77" s="11"/>
      <c r="B77" s="41"/>
      <c r="C77" s="49"/>
      <c r="D77" s="34"/>
      <c r="E77" s="135" t="s">
        <v>33</v>
      </c>
      <c r="F77" s="202"/>
      <c r="G77" s="191"/>
      <c r="H77" s="191"/>
      <c r="I77" s="191"/>
      <c r="J77" s="191"/>
      <c r="K77" s="191"/>
      <c r="L77" s="191"/>
      <c r="M77" s="191"/>
      <c r="N77" s="191"/>
      <c r="O77" s="193"/>
      <c r="P77" s="34">
        <f t="shared" si="4"/>
        <v>0</v>
      </c>
      <c r="Q77" s="278"/>
      <c r="R77" s="254"/>
      <c r="S77" s="255"/>
      <c r="T77" s="259"/>
      <c r="U77" s="260"/>
      <c r="V77" s="261"/>
      <c r="W77" s="243"/>
      <c r="X77" s="247"/>
    </row>
    <row r="78" spans="1:25" ht="12" customHeight="1">
      <c r="A78" s="11"/>
      <c r="B78" s="39"/>
      <c r="C78" s="53"/>
      <c r="D78" s="32"/>
      <c r="E78" s="133" t="s">
        <v>31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43">
        <f t="shared" si="4"/>
        <v>0</v>
      </c>
      <c r="Q78" s="276">
        <f>+P78+P79+P80+Y78</f>
        <v>0</v>
      </c>
      <c r="R78" s="51"/>
      <c r="S78" s="52"/>
      <c r="T78" s="52"/>
      <c r="U78" s="52"/>
      <c r="V78" s="53"/>
      <c r="W78" s="242"/>
      <c r="X78" s="246"/>
      <c r="Y78">
        <f>SUM(W78:X78)</f>
        <v>0</v>
      </c>
    </row>
    <row r="79" spans="1:24" ht="12" customHeight="1">
      <c r="A79" s="11"/>
      <c r="B79" s="38"/>
      <c r="C79" s="48"/>
      <c r="D79" s="33"/>
      <c r="E79" s="134" t="s">
        <v>32</v>
      </c>
      <c r="F79" s="201"/>
      <c r="G79" s="89"/>
      <c r="H79" s="89"/>
      <c r="I79" s="89"/>
      <c r="J79" s="89"/>
      <c r="K79" s="89"/>
      <c r="L79" s="89"/>
      <c r="M79" s="89"/>
      <c r="N79" s="89"/>
      <c r="O79" s="123"/>
      <c r="P79" s="33">
        <f t="shared" si="4"/>
        <v>0</v>
      </c>
      <c r="Q79" s="277"/>
      <c r="R79" s="252" t="s">
        <v>45</v>
      </c>
      <c r="S79" s="253"/>
      <c r="T79" s="256">
        <f>+Q78/30</f>
        <v>0</v>
      </c>
      <c r="U79" s="257"/>
      <c r="V79" s="258"/>
      <c r="W79" s="275"/>
      <c r="X79" s="268"/>
    </row>
    <row r="80" spans="1:24" ht="12" customHeight="1" thickBot="1">
      <c r="A80" s="11"/>
      <c r="B80" s="41"/>
      <c r="C80" s="49"/>
      <c r="D80" s="34"/>
      <c r="E80" s="135" t="s">
        <v>33</v>
      </c>
      <c r="F80" s="202"/>
      <c r="G80" s="191"/>
      <c r="H80" s="191"/>
      <c r="I80" s="191"/>
      <c r="J80" s="191"/>
      <c r="K80" s="191"/>
      <c r="L80" s="191"/>
      <c r="M80" s="191"/>
      <c r="N80" s="191"/>
      <c r="O80" s="193"/>
      <c r="P80" s="34">
        <f t="shared" si="4"/>
        <v>0</v>
      </c>
      <c r="Q80" s="278"/>
      <c r="R80" s="254"/>
      <c r="S80" s="255"/>
      <c r="T80" s="259"/>
      <c r="U80" s="260"/>
      <c r="V80" s="261"/>
      <c r="W80" s="243"/>
      <c r="X80" s="247"/>
    </row>
    <row r="81" spans="1:25" ht="12" customHeight="1">
      <c r="A81" s="11"/>
      <c r="B81" s="39"/>
      <c r="C81" s="53"/>
      <c r="D81" s="32"/>
      <c r="E81" s="133" t="s">
        <v>31</v>
      </c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43">
        <f t="shared" si="4"/>
        <v>0</v>
      </c>
      <c r="Q81" s="276">
        <f>+P81+P82+P83+Y81</f>
        <v>0</v>
      </c>
      <c r="R81" s="51"/>
      <c r="S81" s="52"/>
      <c r="T81" s="52"/>
      <c r="U81" s="52"/>
      <c r="V81" s="53"/>
      <c r="W81" s="242"/>
      <c r="X81" s="246"/>
      <c r="Y81">
        <f>SUM(W81:X81)</f>
        <v>0</v>
      </c>
    </row>
    <row r="82" spans="1:24" ht="12" customHeight="1">
      <c r="A82" s="11"/>
      <c r="B82" s="38"/>
      <c r="C82" s="48"/>
      <c r="D82" s="33"/>
      <c r="E82" s="134" t="s">
        <v>32</v>
      </c>
      <c r="F82" s="201"/>
      <c r="G82" s="89"/>
      <c r="H82" s="89"/>
      <c r="I82" s="89"/>
      <c r="J82" s="89"/>
      <c r="K82" s="89"/>
      <c r="L82" s="89"/>
      <c r="M82" s="89"/>
      <c r="N82" s="89"/>
      <c r="O82" s="123"/>
      <c r="P82" s="33">
        <f t="shared" si="4"/>
        <v>0</v>
      </c>
      <c r="Q82" s="277"/>
      <c r="R82" s="252" t="s">
        <v>45</v>
      </c>
      <c r="S82" s="253"/>
      <c r="T82" s="256">
        <f>+Q81/30</f>
        <v>0</v>
      </c>
      <c r="U82" s="257"/>
      <c r="V82" s="258"/>
      <c r="W82" s="275"/>
      <c r="X82" s="268"/>
    </row>
    <row r="83" spans="1:24" ht="12" customHeight="1" thickBot="1">
      <c r="A83" s="11"/>
      <c r="B83" s="41"/>
      <c r="C83" s="49"/>
      <c r="D83" s="34"/>
      <c r="E83" s="135" t="s">
        <v>33</v>
      </c>
      <c r="F83" s="202"/>
      <c r="G83" s="191"/>
      <c r="H83" s="191"/>
      <c r="I83" s="191"/>
      <c r="J83" s="191"/>
      <c r="K83" s="191"/>
      <c r="L83" s="191"/>
      <c r="M83" s="191"/>
      <c r="N83" s="191"/>
      <c r="O83" s="193"/>
      <c r="P83" s="34">
        <f t="shared" si="4"/>
        <v>0</v>
      </c>
      <c r="Q83" s="278"/>
      <c r="R83" s="254"/>
      <c r="S83" s="255"/>
      <c r="T83" s="259"/>
      <c r="U83" s="260"/>
      <c r="V83" s="261"/>
      <c r="W83" s="243"/>
      <c r="X83" s="247"/>
    </row>
    <row r="84" spans="1:25" ht="12" customHeight="1">
      <c r="A84" s="11"/>
      <c r="B84" s="39"/>
      <c r="C84" s="53"/>
      <c r="D84" s="32"/>
      <c r="E84" s="133" t="s">
        <v>31</v>
      </c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43">
        <f t="shared" si="4"/>
        <v>0</v>
      </c>
      <c r="Q84" s="276">
        <f>+P84+P85+P86+Y84</f>
        <v>0</v>
      </c>
      <c r="R84" s="51"/>
      <c r="S84" s="52"/>
      <c r="T84" s="52"/>
      <c r="U84" s="52"/>
      <c r="V84" s="53"/>
      <c r="W84" s="242"/>
      <c r="X84" s="246"/>
      <c r="Y84">
        <f>SUM(W84:X84)</f>
        <v>0</v>
      </c>
    </row>
    <row r="85" spans="1:24" ht="12" customHeight="1">
      <c r="A85" s="11"/>
      <c r="B85" s="38"/>
      <c r="C85" s="48"/>
      <c r="D85" s="33"/>
      <c r="E85" s="134" t="s">
        <v>32</v>
      </c>
      <c r="F85" s="201"/>
      <c r="G85" s="89"/>
      <c r="H85" s="89"/>
      <c r="I85" s="89"/>
      <c r="J85" s="89"/>
      <c r="K85" s="89"/>
      <c r="L85" s="89"/>
      <c r="M85" s="89"/>
      <c r="N85" s="89"/>
      <c r="O85" s="123"/>
      <c r="P85" s="33">
        <f t="shared" si="4"/>
        <v>0</v>
      </c>
      <c r="Q85" s="277"/>
      <c r="R85" s="252" t="s">
        <v>45</v>
      </c>
      <c r="S85" s="253"/>
      <c r="T85" s="256">
        <f>+Q84/30</f>
        <v>0</v>
      </c>
      <c r="U85" s="257"/>
      <c r="V85" s="258"/>
      <c r="W85" s="275"/>
      <c r="X85" s="268"/>
    </row>
    <row r="86" spans="1:24" ht="12" customHeight="1" thickBot="1">
      <c r="A86" s="11"/>
      <c r="B86" s="41"/>
      <c r="C86" s="49"/>
      <c r="D86" s="34"/>
      <c r="E86" s="135" t="s">
        <v>33</v>
      </c>
      <c r="F86" s="202"/>
      <c r="G86" s="191"/>
      <c r="H86" s="191"/>
      <c r="I86" s="191"/>
      <c r="J86" s="191"/>
      <c r="K86" s="191"/>
      <c r="L86" s="191"/>
      <c r="M86" s="191"/>
      <c r="N86" s="191"/>
      <c r="O86" s="193"/>
      <c r="P86" s="34">
        <f t="shared" si="4"/>
        <v>0</v>
      </c>
      <c r="Q86" s="278"/>
      <c r="R86" s="254"/>
      <c r="S86" s="255"/>
      <c r="T86" s="259"/>
      <c r="U86" s="260"/>
      <c r="V86" s="261"/>
      <c r="W86" s="243"/>
      <c r="X86" s="247"/>
    </row>
    <row r="87" spans="1:25" ht="12" customHeight="1">
      <c r="A87" s="1"/>
      <c r="B87" s="39"/>
      <c r="C87" s="53"/>
      <c r="D87" s="32"/>
      <c r="E87" s="133" t="s">
        <v>31</v>
      </c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43">
        <f t="shared" si="4"/>
        <v>0</v>
      </c>
      <c r="Q87" s="276">
        <f>+P87+P88+P89+Y87</f>
        <v>0</v>
      </c>
      <c r="R87" s="51"/>
      <c r="S87" s="52"/>
      <c r="T87" s="52"/>
      <c r="U87" s="52"/>
      <c r="V87" s="53"/>
      <c r="W87" s="242"/>
      <c r="X87" s="246"/>
      <c r="Y87">
        <f>SUM(W87:X87)</f>
        <v>0</v>
      </c>
    </row>
    <row r="88" spans="1:24" ht="12" customHeight="1">
      <c r="A88" s="1"/>
      <c r="B88" s="38"/>
      <c r="C88" s="48"/>
      <c r="D88" s="33"/>
      <c r="E88" s="134" t="s">
        <v>32</v>
      </c>
      <c r="F88" s="201"/>
      <c r="G88" s="89"/>
      <c r="H88" s="89"/>
      <c r="I88" s="89"/>
      <c r="J88" s="89"/>
      <c r="K88" s="89"/>
      <c r="L88" s="89"/>
      <c r="M88" s="89"/>
      <c r="N88" s="89"/>
      <c r="O88" s="123"/>
      <c r="P88" s="33">
        <f t="shared" si="4"/>
        <v>0</v>
      </c>
      <c r="Q88" s="277"/>
      <c r="R88" s="252" t="s">
        <v>45</v>
      </c>
      <c r="S88" s="253"/>
      <c r="T88" s="256">
        <f>+Q87/30</f>
        <v>0</v>
      </c>
      <c r="U88" s="257"/>
      <c r="V88" s="258"/>
      <c r="W88" s="275"/>
      <c r="X88" s="268"/>
    </row>
    <row r="89" spans="1:24" ht="12" customHeight="1" thickBot="1">
      <c r="A89" s="1"/>
      <c r="B89" s="41"/>
      <c r="C89" s="49"/>
      <c r="D89" s="34"/>
      <c r="E89" s="135" t="s">
        <v>33</v>
      </c>
      <c r="F89" s="202"/>
      <c r="G89" s="191"/>
      <c r="H89" s="191"/>
      <c r="I89" s="191"/>
      <c r="J89" s="191"/>
      <c r="K89" s="191"/>
      <c r="L89" s="191"/>
      <c r="M89" s="191"/>
      <c r="N89" s="191"/>
      <c r="O89" s="193"/>
      <c r="P89" s="34">
        <f t="shared" si="4"/>
        <v>0</v>
      </c>
      <c r="Q89" s="278"/>
      <c r="R89" s="254"/>
      <c r="S89" s="255"/>
      <c r="T89" s="259"/>
      <c r="U89" s="260"/>
      <c r="V89" s="261"/>
      <c r="W89" s="243"/>
      <c r="X89" s="247"/>
    </row>
    <row r="90" spans="1:25" ht="12" customHeight="1">
      <c r="A90" s="1"/>
      <c r="B90" s="39"/>
      <c r="C90" s="53"/>
      <c r="D90" s="32"/>
      <c r="E90" s="133" t="s">
        <v>31</v>
      </c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43">
        <f t="shared" si="4"/>
        <v>0</v>
      </c>
      <c r="Q90" s="276">
        <f>+P90+P91+P92+Y90</f>
        <v>0</v>
      </c>
      <c r="R90" s="51"/>
      <c r="S90" s="52"/>
      <c r="T90" s="52"/>
      <c r="U90" s="52"/>
      <c r="V90" s="53"/>
      <c r="W90" s="242"/>
      <c r="X90" s="246"/>
      <c r="Y90">
        <f>SUM(W90:X90)</f>
        <v>0</v>
      </c>
    </row>
    <row r="91" spans="1:24" ht="12" customHeight="1">
      <c r="A91" s="1"/>
      <c r="B91" s="38"/>
      <c r="C91" s="48"/>
      <c r="D91" s="33"/>
      <c r="E91" s="134" t="s">
        <v>32</v>
      </c>
      <c r="F91" s="201"/>
      <c r="G91" s="89"/>
      <c r="H91" s="89"/>
      <c r="I91" s="89"/>
      <c r="J91" s="89"/>
      <c r="K91" s="89"/>
      <c r="L91" s="89"/>
      <c r="M91" s="89"/>
      <c r="N91" s="89"/>
      <c r="O91" s="123"/>
      <c r="P91" s="33">
        <f t="shared" si="4"/>
        <v>0</v>
      </c>
      <c r="Q91" s="277"/>
      <c r="R91" s="252" t="s">
        <v>45</v>
      </c>
      <c r="S91" s="253"/>
      <c r="T91" s="256">
        <f>+Q90/30</f>
        <v>0</v>
      </c>
      <c r="U91" s="257"/>
      <c r="V91" s="258"/>
      <c r="W91" s="275"/>
      <c r="X91" s="268"/>
    </row>
    <row r="92" spans="1:24" ht="12" customHeight="1" thickBot="1">
      <c r="A92" s="1"/>
      <c r="B92" s="41"/>
      <c r="C92" s="49"/>
      <c r="D92" s="34"/>
      <c r="E92" s="135" t="s">
        <v>33</v>
      </c>
      <c r="F92" s="202"/>
      <c r="G92" s="191"/>
      <c r="H92" s="191"/>
      <c r="I92" s="191"/>
      <c r="J92" s="191"/>
      <c r="K92" s="191"/>
      <c r="L92" s="191"/>
      <c r="M92" s="191"/>
      <c r="N92" s="191"/>
      <c r="O92" s="193"/>
      <c r="P92" s="34">
        <f t="shared" si="4"/>
        <v>0</v>
      </c>
      <c r="Q92" s="278"/>
      <c r="R92" s="254"/>
      <c r="S92" s="255"/>
      <c r="T92" s="259"/>
      <c r="U92" s="260"/>
      <c r="V92" s="261"/>
      <c r="W92" s="243"/>
      <c r="X92" s="247"/>
    </row>
    <row r="93" spans="1:25" ht="12" customHeight="1">
      <c r="A93" s="1"/>
      <c r="B93" s="39"/>
      <c r="C93" s="53"/>
      <c r="D93" s="32"/>
      <c r="E93" s="133" t="s">
        <v>31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43">
        <f t="shared" si="4"/>
        <v>0</v>
      </c>
      <c r="Q93" s="276">
        <f>+P93+P94+P95+Y93</f>
        <v>0</v>
      </c>
      <c r="R93" s="51"/>
      <c r="S93" s="52"/>
      <c r="T93" s="52"/>
      <c r="U93" s="52"/>
      <c r="V93" s="53"/>
      <c r="W93" s="242"/>
      <c r="X93" s="246"/>
      <c r="Y93">
        <f>SUM(W93:X93)</f>
        <v>0</v>
      </c>
    </row>
    <row r="94" spans="1:24" ht="12" customHeight="1">
      <c r="A94" s="1"/>
      <c r="B94" s="38"/>
      <c r="C94" s="48"/>
      <c r="D94" s="33"/>
      <c r="E94" s="134" t="s">
        <v>32</v>
      </c>
      <c r="F94" s="201"/>
      <c r="G94" s="89"/>
      <c r="H94" s="89"/>
      <c r="I94" s="89"/>
      <c r="J94" s="89"/>
      <c r="K94" s="89"/>
      <c r="L94" s="89"/>
      <c r="M94" s="89"/>
      <c r="N94" s="89"/>
      <c r="O94" s="123"/>
      <c r="P94" s="33">
        <f t="shared" si="4"/>
        <v>0</v>
      </c>
      <c r="Q94" s="277"/>
      <c r="R94" s="252" t="s">
        <v>45</v>
      </c>
      <c r="S94" s="253"/>
      <c r="T94" s="256">
        <f>+Q93/30</f>
        <v>0</v>
      </c>
      <c r="U94" s="257"/>
      <c r="V94" s="258"/>
      <c r="W94" s="275"/>
      <c r="X94" s="268"/>
    </row>
    <row r="95" spans="1:24" ht="12" customHeight="1" thickBot="1">
      <c r="A95" s="1"/>
      <c r="B95" s="41"/>
      <c r="C95" s="49"/>
      <c r="D95" s="34"/>
      <c r="E95" s="135" t="s">
        <v>33</v>
      </c>
      <c r="F95" s="202"/>
      <c r="G95" s="191"/>
      <c r="H95" s="191"/>
      <c r="I95" s="191"/>
      <c r="J95" s="191"/>
      <c r="K95" s="191"/>
      <c r="L95" s="191"/>
      <c r="M95" s="191"/>
      <c r="N95" s="191"/>
      <c r="O95" s="193"/>
      <c r="P95" s="34">
        <f t="shared" si="4"/>
        <v>0</v>
      </c>
      <c r="Q95" s="278"/>
      <c r="R95" s="254"/>
      <c r="S95" s="255"/>
      <c r="T95" s="259"/>
      <c r="U95" s="260"/>
      <c r="V95" s="261"/>
      <c r="W95" s="243"/>
      <c r="X95" s="247"/>
    </row>
    <row r="96" spans="1:25" ht="12" customHeight="1">
      <c r="A96" s="1"/>
      <c r="B96" s="39"/>
      <c r="C96" s="53"/>
      <c r="D96" s="32"/>
      <c r="E96" s="133" t="s">
        <v>31</v>
      </c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43">
        <f t="shared" si="4"/>
        <v>0</v>
      </c>
      <c r="Q96" s="276">
        <f>+P96+P97+P98+Y96</f>
        <v>0</v>
      </c>
      <c r="R96" s="51"/>
      <c r="S96" s="52"/>
      <c r="T96" s="52"/>
      <c r="U96" s="52"/>
      <c r="V96" s="53"/>
      <c r="W96" s="242"/>
      <c r="X96" s="246"/>
      <c r="Y96">
        <f>SUM(W96:X96)</f>
        <v>0</v>
      </c>
    </row>
    <row r="97" spans="1:24" ht="12" customHeight="1">
      <c r="A97" s="1"/>
      <c r="B97" s="38"/>
      <c r="C97" s="48"/>
      <c r="D97" s="33"/>
      <c r="E97" s="134" t="s">
        <v>32</v>
      </c>
      <c r="F97" s="201"/>
      <c r="G97" s="89"/>
      <c r="H97" s="89"/>
      <c r="I97" s="89"/>
      <c r="J97" s="89"/>
      <c r="K97" s="89"/>
      <c r="L97" s="89"/>
      <c r="M97" s="89"/>
      <c r="N97" s="89"/>
      <c r="O97" s="123"/>
      <c r="P97" s="33">
        <f t="shared" si="4"/>
        <v>0</v>
      </c>
      <c r="Q97" s="277"/>
      <c r="R97" s="252" t="s">
        <v>45</v>
      </c>
      <c r="S97" s="253"/>
      <c r="T97" s="256">
        <f>+Q96/30</f>
        <v>0</v>
      </c>
      <c r="U97" s="257"/>
      <c r="V97" s="258"/>
      <c r="W97" s="275"/>
      <c r="X97" s="268"/>
    </row>
    <row r="98" spans="1:24" ht="12" customHeight="1" thickBot="1">
      <c r="A98" s="1"/>
      <c r="B98" s="41"/>
      <c r="C98" s="49"/>
      <c r="D98" s="34"/>
      <c r="E98" s="135" t="s">
        <v>33</v>
      </c>
      <c r="F98" s="202"/>
      <c r="G98" s="191"/>
      <c r="H98" s="191"/>
      <c r="I98" s="191"/>
      <c r="J98" s="191"/>
      <c r="K98" s="191"/>
      <c r="L98" s="191"/>
      <c r="M98" s="191"/>
      <c r="N98" s="191"/>
      <c r="O98" s="193"/>
      <c r="P98" s="34">
        <f t="shared" si="4"/>
        <v>0</v>
      </c>
      <c r="Q98" s="278"/>
      <c r="R98" s="254"/>
      <c r="S98" s="255"/>
      <c r="T98" s="259"/>
      <c r="U98" s="260"/>
      <c r="V98" s="261"/>
      <c r="W98" s="243"/>
      <c r="X98" s="247"/>
    </row>
    <row r="99" spans="1:25" ht="12" customHeight="1">
      <c r="A99" s="1"/>
      <c r="B99" s="39"/>
      <c r="C99" s="53"/>
      <c r="D99" s="32"/>
      <c r="E99" s="133" t="s">
        <v>31</v>
      </c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43">
        <f t="shared" si="4"/>
        <v>0</v>
      </c>
      <c r="Q99" s="276">
        <f>+P99+P100+P101+Y99</f>
        <v>0</v>
      </c>
      <c r="R99" s="51"/>
      <c r="S99" s="52"/>
      <c r="T99" s="52"/>
      <c r="U99" s="52"/>
      <c r="V99" s="53"/>
      <c r="W99" s="242"/>
      <c r="X99" s="246"/>
      <c r="Y99">
        <f>SUM(W99:X99)</f>
        <v>0</v>
      </c>
    </row>
    <row r="100" spans="1:24" ht="12" customHeight="1">
      <c r="A100" s="1"/>
      <c r="B100" s="38"/>
      <c r="C100" s="48"/>
      <c r="D100" s="33"/>
      <c r="E100" s="134" t="s">
        <v>32</v>
      </c>
      <c r="F100" s="201"/>
      <c r="G100" s="89"/>
      <c r="H100" s="89"/>
      <c r="I100" s="89"/>
      <c r="J100" s="89"/>
      <c r="K100" s="89"/>
      <c r="L100" s="89"/>
      <c r="M100" s="89"/>
      <c r="N100" s="89"/>
      <c r="O100" s="123"/>
      <c r="P100" s="33">
        <f t="shared" si="4"/>
        <v>0</v>
      </c>
      <c r="Q100" s="277"/>
      <c r="R100" s="252" t="s">
        <v>45</v>
      </c>
      <c r="S100" s="253"/>
      <c r="T100" s="256">
        <f>+Q99/30</f>
        <v>0</v>
      </c>
      <c r="U100" s="257"/>
      <c r="V100" s="258"/>
      <c r="W100" s="275"/>
      <c r="X100" s="268"/>
    </row>
    <row r="101" spans="1:24" ht="12" customHeight="1" thickBot="1">
      <c r="A101" s="1"/>
      <c r="B101" s="41"/>
      <c r="C101" s="49"/>
      <c r="D101" s="34"/>
      <c r="E101" s="135" t="s">
        <v>33</v>
      </c>
      <c r="F101" s="202"/>
      <c r="G101" s="191"/>
      <c r="H101" s="191"/>
      <c r="I101" s="191"/>
      <c r="J101" s="191"/>
      <c r="K101" s="191"/>
      <c r="L101" s="191"/>
      <c r="M101" s="191"/>
      <c r="N101" s="191"/>
      <c r="O101" s="193"/>
      <c r="P101" s="34">
        <f t="shared" si="4"/>
        <v>0</v>
      </c>
      <c r="Q101" s="278"/>
      <c r="R101" s="254"/>
      <c r="S101" s="255"/>
      <c r="T101" s="259"/>
      <c r="U101" s="260"/>
      <c r="V101" s="261"/>
      <c r="W101" s="243"/>
      <c r="X101" s="247"/>
    </row>
    <row r="102" spans="1:25" ht="12" customHeight="1">
      <c r="A102" s="1"/>
      <c r="B102" s="39"/>
      <c r="C102" s="53"/>
      <c r="D102" s="32"/>
      <c r="E102" s="133" t="s">
        <v>31</v>
      </c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43">
        <f aca="true" t="shared" si="5" ref="P102:P133">SUM(F102:O102)</f>
        <v>0</v>
      </c>
      <c r="Q102" s="276">
        <f>+P102+P103+P104+Y102</f>
        <v>0</v>
      </c>
      <c r="R102" s="51"/>
      <c r="S102" s="52"/>
      <c r="T102" s="52"/>
      <c r="U102" s="52"/>
      <c r="V102" s="53"/>
      <c r="W102" s="242"/>
      <c r="X102" s="246"/>
      <c r="Y102">
        <f>SUM(W102:X102)</f>
        <v>0</v>
      </c>
    </row>
    <row r="103" spans="1:24" ht="12" customHeight="1">
      <c r="A103" s="1"/>
      <c r="B103" s="38"/>
      <c r="C103" s="48"/>
      <c r="D103" s="33"/>
      <c r="E103" s="134" t="s">
        <v>32</v>
      </c>
      <c r="F103" s="201"/>
      <c r="G103" s="89"/>
      <c r="H103" s="89"/>
      <c r="I103" s="89"/>
      <c r="J103" s="89"/>
      <c r="K103" s="89"/>
      <c r="L103" s="89"/>
      <c r="M103" s="89"/>
      <c r="N103" s="89"/>
      <c r="O103" s="123"/>
      <c r="P103" s="33">
        <f t="shared" si="5"/>
        <v>0</v>
      </c>
      <c r="Q103" s="277"/>
      <c r="R103" s="252" t="s">
        <v>45</v>
      </c>
      <c r="S103" s="253"/>
      <c r="T103" s="256">
        <f>+Q102/30</f>
        <v>0</v>
      </c>
      <c r="U103" s="257"/>
      <c r="V103" s="258"/>
      <c r="W103" s="275"/>
      <c r="X103" s="268"/>
    </row>
    <row r="104" spans="1:24" ht="12" customHeight="1" thickBot="1">
      <c r="A104" s="1"/>
      <c r="B104" s="41"/>
      <c r="C104" s="49"/>
      <c r="D104" s="34"/>
      <c r="E104" s="135" t="s">
        <v>33</v>
      </c>
      <c r="F104" s="202"/>
      <c r="G104" s="191"/>
      <c r="H104" s="191"/>
      <c r="I104" s="191"/>
      <c r="J104" s="191"/>
      <c r="K104" s="191"/>
      <c r="L104" s="191"/>
      <c r="M104" s="191"/>
      <c r="N104" s="191"/>
      <c r="O104" s="193"/>
      <c r="P104" s="34">
        <f t="shared" si="5"/>
        <v>0</v>
      </c>
      <c r="Q104" s="278"/>
      <c r="R104" s="254"/>
      <c r="S104" s="255"/>
      <c r="T104" s="259"/>
      <c r="U104" s="260"/>
      <c r="V104" s="261"/>
      <c r="W104" s="243"/>
      <c r="X104" s="247"/>
    </row>
    <row r="105" spans="1:25" ht="12" customHeight="1">
      <c r="A105" s="1"/>
      <c r="B105" s="39"/>
      <c r="C105" s="53"/>
      <c r="D105" s="32"/>
      <c r="E105" s="133" t="s">
        <v>31</v>
      </c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43">
        <f t="shared" si="5"/>
        <v>0</v>
      </c>
      <c r="Q105" s="276">
        <f>+P105+P106+P107+Y105</f>
        <v>0</v>
      </c>
      <c r="R105" s="51"/>
      <c r="S105" s="52"/>
      <c r="T105" s="52"/>
      <c r="U105" s="52"/>
      <c r="V105" s="53"/>
      <c r="W105" s="242"/>
      <c r="X105" s="246"/>
      <c r="Y105">
        <f>SUM(W105:X105)</f>
        <v>0</v>
      </c>
    </row>
    <row r="106" spans="1:24" ht="12" customHeight="1">
      <c r="A106" s="1"/>
      <c r="B106" s="38"/>
      <c r="C106" s="48"/>
      <c r="D106" s="33"/>
      <c r="E106" s="134" t="s">
        <v>32</v>
      </c>
      <c r="F106" s="201"/>
      <c r="G106" s="89"/>
      <c r="H106" s="89"/>
      <c r="I106" s="89"/>
      <c r="J106" s="89"/>
      <c r="K106" s="89"/>
      <c r="L106" s="89"/>
      <c r="M106" s="89"/>
      <c r="N106" s="89"/>
      <c r="O106" s="123"/>
      <c r="P106" s="33">
        <f t="shared" si="5"/>
        <v>0</v>
      </c>
      <c r="Q106" s="277"/>
      <c r="R106" s="252" t="s">
        <v>45</v>
      </c>
      <c r="S106" s="253"/>
      <c r="T106" s="256">
        <f>+Q105/30</f>
        <v>0</v>
      </c>
      <c r="U106" s="257"/>
      <c r="V106" s="258"/>
      <c r="W106" s="275"/>
      <c r="X106" s="268"/>
    </row>
    <row r="107" spans="1:24" ht="12" customHeight="1" thickBot="1">
      <c r="A107" s="1"/>
      <c r="B107" s="41"/>
      <c r="C107" s="49"/>
      <c r="D107" s="34"/>
      <c r="E107" s="135" t="s">
        <v>33</v>
      </c>
      <c r="F107" s="202"/>
      <c r="G107" s="191"/>
      <c r="H107" s="191"/>
      <c r="I107" s="191"/>
      <c r="J107" s="191"/>
      <c r="K107" s="191"/>
      <c r="L107" s="191"/>
      <c r="M107" s="191"/>
      <c r="N107" s="191"/>
      <c r="O107" s="193"/>
      <c r="P107" s="34">
        <f t="shared" si="5"/>
        <v>0</v>
      </c>
      <c r="Q107" s="278"/>
      <c r="R107" s="254"/>
      <c r="S107" s="255"/>
      <c r="T107" s="259"/>
      <c r="U107" s="260"/>
      <c r="V107" s="261"/>
      <c r="W107" s="243"/>
      <c r="X107" s="247"/>
    </row>
    <row r="108" spans="1:25" ht="12" customHeight="1">
      <c r="A108" s="1"/>
      <c r="B108" s="39"/>
      <c r="C108" s="53"/>
      <c r="D108" s="32"/>
      <c r="E108" s="133" t="s">
        <v>31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43">
        <f t="shared" si="5"/>
        <v>0</v>
      </c>
      <c r="Q108" s="276">
        <f>+P108+P109+P110+Y108</f>
        <v>0</v>
      </c>
      <c r="R108" s="51"/>
      <c r="S108" s="52"/>
      <c r="T108" s="52"/>
      <c r="U108" s="52"/>
      <c r="V108" s="53"/>
      <c r="W108" s="242"/>
      <c r="X108" s="246"/>
      <c r="Y108">
        <f>SUM(W108:X108)</f>
        <v>0</v>
      </c>
    </row>
    <row r="109" spans="1:24" ht="12" customHeight="1">
      <c r="A109" s="1"/>
      <c r="B109" s="38"/>
      <c r="C109" s="48"/>
      <c r="D109" s="33"/>
      <c r="E109" s="134" t="s">
        <v>32</v>
      </c>
      <c r="F109" s="201"/>
      <c r="G109" s="89"/>
      <c r="H109" s="89"/>
      <c r="I109" s="89"/>
      <c r="J109" s="89"/>
      <c r="K109" s="89"/>
      <c r="L109" s="89"/>
      <c r="M109" s="89"/>
      <c r="N109" s="89"/>
      <c r="O109" s="123"/>
      <c r="P109" s="33">
        <f t="shared" si="5"/>
        <v>0</v>
      </c>
      <c r="Q109" s="277"/>
      <c r="R109" s="252" t="s">
        <v>45</v>
      </c>
      <c r="S109" s="253"/>
      <c r="T109" s="256">
        <f>+Q108/30</f>
        <v>0</v>
      </c>
      <c r="U109" s="257"/>
      <c r="V109" s="258"/>
      <c r="W109" s="275"/>
      <c r="X109" s="268"/>
    </row>
    <row r="110" spans="1:50" ht="12" customHeight="1" thickBot="1">
      <c r="A110" s="1"/>
      <c r="B110" s="41"/>
      <c r="C110" s="49"/>
      <c r="D110" s="34"/>
      <c r="E110" s="135" t="s">
        <v>33</v>
      </c>
      <c r="F110" s="202"/>
      <c r="G110" s="191"/>
      <c r="H110" s="191"/>
      <c r="I110" s="191"/>
      <c r="J110" s="191"/>
      <c r="K110" s="191"/>
      <c r="L110" s="191"/>
      <c r="M110" s="191"/>
      <c r="N110" s="191"/>
      <c r="O110" s="193"/>
      <c r="P110" s="34">
        <f t="shared" si="5"/>
        <v>0</v>
      </c>
      <c r="Q110" s="278"/>
      <c r="R110" s="254"/>
      <c r="S110" s="255"/>
      <c r="T110" s="259"/>
      <c r="U110" s="260"/>
      <c r="V110" s="261"/>
      <c r="W110" s="243"/>
      <c r="X110" s="247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" customHeight="1">
      <c r="A111" s="1"/>
      <c r="B111" s="39"/>
      <c r="C111" s="53"/>
      <c r="D111" s="32"/>
      <c r="E111" s="133" t="s">
        <v>31</v>
      </c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43">
        <f t="shared" si="5"/>
        <v>0</v>
      </c>
      <c r="Q111" s="276">
        <f>+P111+P112+P113+Y111</f>
        <v>0</v>
      </c>
      <c r="R111" s="51"/>
      <c r="S111" s="52"/>
      <c r="T111" s="52"/>
      <c r="U111" s="52"/>
      <c r="V111" s="53"/>
      <c r="W111" s="242"/>
      <c r="X111" s="246"/>
      <c r="Y111">
        <f>SUM(W111:X111)</f>
        <v>0</v>
      </c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" customHeight="1">
      <c r="A112" s="1"/>
      <c r="B112" s="38"/>
      <c r="C112" s="48"/>
      <c r="D112" s="33"/>
      <c r="E112" s="134" t="s">
        <v>32</v>
      </c>
      <c r="F112" s="201"/>
      <c r="G112" s="89"/>
      <c r="H112" s="89"/>
      <c r="I112" s="89"/>
      <c r="J112" s="89"/>
      <c r="K112" s="89"/>
      <c r="L112" s="89"/>
      <c r="M112" s="89"/>
      <c r="N112" s="89"/>
      <c r="O112" s="123"/>
      <c r="P112" s="33">
        <f t="shared" si="5"/>
        <v>0</v>
      </c>
      <c r="Q112" s="277"/>
      <c r="R112" s="252" t="s">
        <v>45</v>
      </c>
      <c r="S112" s="253"/>
      <c r="T112" s="256">
        <f>+Q111/30</f>
        <v>0</v>
      </c>
      <c r="U112" s="257"/>
      <c r="V112" s="258"/>
      <c r="W112" s="275"/>
      <c r="X112" s="268"/>
      <c r="AA112" s="11"/>
      <c r="AB112" s="132"/>
      <c r="AC112" s="137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38"/>
      <c r="AP112" s="132"/>
      <c r="AQ112" s="132"/>
      <c r="AR112" s="132"/>
      <c r="AS112" s="132"/>
      <c r="AT112" s="132"/>
      <c r="AU112" s="132"/>
      <c r="AV112" s="132"/>
      <c r="AW112" s="1"/>
      <c r="AX112" s="1"/>
    </row>
    <row r="113" spans="1:50" ht="12" customHeight="1" thickBot="1">
      <c r="A113" s="1"/>
      <c r="B113" s="41"/>
      <c r="C113" s="49"/>
      <c r="D113" s="34"/>
      <c r="E113" s="135" t="s">
        <v>33</v>
      </c>
      <c r="F113" s="202"/>
      <c r="G113" s="191"/>
      <c r="H113" s="191"/>
      <c r="I113" s="191"/>
      <c r="J113" s="191"/>
      <c r="K113" s="191"/>
      <c r="L113" s="191"/>
      <c r="M113" s="191"/>
      <c r="N113" s="191"/>
      <c r="O113" s="193"/>
      <c r="P113" s="34">
        <f t="shared" si="5"/>
        <v>0</v>
      </c>
      <c r="Q113" s="278"/>
      <c r="R113" s="254"/>
      <c r="S113" s="255"/>
      <c r="T113" s="259"/>
      <c r="U113" s="260"/>
      <c r="V113" s="261"/>
      <c r="W113" s="243"/>
      <c r="X113" s="247"/>
      <c r="AA113" s="11"/>
      <c r="AB113" s="132"/>
      <c r="AC113" s="137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38"/>
      <c r="AP113" s="132"/>
      <c r="AQ113" s="132"/>
      <c r="AR113" s="132"/>
      <c r="AS113" s="132"/>
      <c r="AT113" s="132"/>
      <c r="AU113" s="132"/>
      <c r="AV113" s="132"/>
      <c r="AW113" s="1"/>
      <c r="AX113" s="1"/>
    </row>
    <row r="114" spans="1:50" ht="12" customHeight="1">
      <c r="A114" s="1"/>
      <c r="B114" s="39"/>
      <c r="C114" s="53"/>
      <c r="D114" s="32"/>
      <c r="E114" s="133" t="s">
        <v>31</v>
      </c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43">
        <f t="shared" si="5"/>
        <v>0</v>
      </c>
      <c r="Q114" s="276">
        <f>+P114+P115+P116+Y114</f>
        <v>0</v>
      </c>
      <c r="R114" s="51"/>
      <c r="S114" s="52"/>
      <c r="T114" s="52"/>
      <c r="U114" s="52"/>
      <c r="V114" s="53"/>
      <c r="W114" s="242"/>
      <c r="X114" s="246"/>
      <c r="Y114">
        <f>SUM(W114:X114)</f>
        <v>0</v>
      </c>
      <c r="AA114" s="11"/>
      <c r="AB114" s="132"/>
      <c r="AC114" s="137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38"/>
      <c r="AP114" s="132"/>
      <c r="AQ114" s="132"/>
      <c r="AR114" s="132"/>
      <c r="AS114" s="132"/>
      <c r="AT114" s="132"/>
      <c r="AU114" s="132"/>
      <c r="AV114" s="132"/>
      <c r="AW114" s="1"/>
      <c r="AX114" s="1"/>
    </row>
    <row r="115" spans="1:50" ht="12" customHeight="1">
      <c r="A115" s="1"/>
      <c r="B115" s="38"/>
      <c r="C115" s="48"/>
      <c r="D115" s="33"/>
      <c r="E115" s="134" t="s">
        <v>32</v>
      </c>
      <c r="F115" s="201"/>
      <c r="G115" s="89"/>
      <c r="H115" s="89"/>
      <c r="I115" s="89"/>
      <c r="J115" s="89"/>
      <c r="K115" s="89"/>
      <c r="L115" s="89"/>
      <c r="M115" s="89"/>
      <c r="N115" s="89"/>
      <c r="O115" s="123"/>
      <c r="P115" s="33">
        <f t="shared" si="5"/>
        <v>0</v>
      </c>
      <c r="Q115" s="277"/>
      <c r="R115" s="252" t="s">
        <v>45</v>
      </c>
      <c r="S115" s="253"/>
      <c r="T115" s="256">
        <f>+Q114/30</f>
        <v>0</v>
      </c>
      <c r="U115" s="257"/>
      <c r="V115" s="258"/>
      <c r="W115" s="275"/>
      <c r="X115" s="268"/>
      <c r="AA115" s="11"/>
      <c r="AB115" s="132"/>
      <c r="AC115" s="137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38"/>
      <c r="AP115" s="132"/>
      <c r="AQ115" s="132"/>
      <c r="AR115" s="132"/>
      <c r="AS115" s="132"/>
      <c r="AT115" s="132"/>
      <c r="AU115" s="132"/>
      <c r="AV115" s="132"/>
      <c r="AW115" s="1"/>
      <c r="AX115" s="1"/>
    </row>
    <row r="116" spans="1:50" ht="12" customHeight="1" thickBot="1">
      <c r="A116" s="1"/>
      <c r="B116" s="41"/>
      <c r="C116" s="49"/>
      <c r="D116" s="34"/>
      <c r="E116" s="135" t="s">
        <v>33</v>
      </c>
      <c r="F116" s="202"/>
      <c r="G116" s="191"/>
      <c r="H116" s="191"/>
      <c r="I116" s="191"/>
      <c r="J116" s="191"/>
      <c r="K116" s="191"/>
      <c r="L116" s="191"/>
      <c r="M116" s="191"/>
      <c r="N116" s="191"/>
      <c r="O116" s="193"/>
      <c r="P116" s="34">
        <f t="shared" si="5"/>
        <v>0</v>
      </c>
      <c r="Q116" s="278"/>
      <c r="R116" s="254"/>
      <c r="S116" s="255"/>
      <c r="T116" s="259"/>
      <c r="U116" s="260"/>
      <c r="V116" s="261"/>
      <c r="W116" s="243"/>
      <c r="X116" s="247"/>
      <c r="AA116" s="11"/>
      <c r="AB116" s="132"/>
      <c r="AC116" s="137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38"/>
      <c r="AP116" s="132"/>
      <c r="AQ116" s="132"/>
      <c r="AR116" s="132"/>
      <c r="AS116" s="132"/>
      <c r="AT116" s="132"/>
      <c r="AU116" s="132"/>
      <c r="AV116" s="132"/>
      <c r="AW116" s="1"/>
      <c r="AX116" s="1"/>
    </row>
    <row r="117" spans="1:50" ht="12" customHeight="1">
      <c r="A117" s="1"/>
      <c r="B117" s="39"/>
      <c r="C117" s="53"/>
      <c r="D117" s="32"/>
      <c r="E117" s="133" t="s">
        <v>31</v>
      </c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43">
        <f t="shared" si="5"/>
        <v>0</v>
      </c>
      <c r="Q117" s="276">
        <f>+P117+P118+P119+Y117</f>
        <v>0</v>
      </c>
      <c r="R117" s="51"/>
      <c r="S117" s="52"/>
      <c r="T117" s="52"/>
      <c r="U117" s="52"/>
      <c r="V117" s="53"/>
      <c r="W117" s="242"/>
      <c r="X117" s="246"/>
      <c r="Y117">
        <f>SUM(W117:X117)</f>
        <v>0</v>
      </c>
      <c r="AA117" s="11"/>
      <c r="AB117" s="132"/>
      <c r="AC117" s="137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38"/>
      <c r="AP117" s="132"/>
      <c r="AQ117" s="132"/>
      <c r="AR117" s="132"/>
      <c r="AS117" s="132"/>
      <c r="AT117" s="132"/>
      <c r="AU117" s="132"/>
      <c r="AV117" s="132"/>
      <c r="AW117" s="1"/>
      <c r="AX117" s="1"/>
    </row>
    <row r="118" spans="1:50" ht="12" customHeight="1">
      <c r="A118" s="1"/>
      <c r="B118" s="38"/>
      <c r="C118" s="48"/>
      <c r="D118" s="33"/>
      <c r="E118" s="134" t="s">
        <v>32</v>
      </c>
      <c r="F118" s="201"/>
      <c r="G118" s="89"/>
      <c r="H118" s="89"/>
      <c r="I118" s="89"/>
      <c r="J118" s="89"/>
      <c r="K118" s="89"/>
      <c r="L118" s="89"/>
      <c r="M118" s="89"/>
      <c r="N118" s="89"/>
      <c r="O118" s="123"/>
      <c r="P118" s="33">
        <f t="shared" si="5"/>
        <v>0</v>
      </c>
      <c r="Q118" s="277"/>
      <c r="R118" s="252" t="s">
        <v>45</v>
      </c>
      <c r="S118" s="253"/>
      <c r="T118" s="256">
        <f>+Q117/30</f>
        <v>0</v>
      </c>
      <c r="U118" s="257"/>
      <c r="V118" s="258"/>
      <c r="W118" s="275"/>
      <c r="X118" s="268"/>
      <c r="AA118" s="11"/>
      <c r="AB118" s="132"/>
      <c r="AC118" s="137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38"/>
      <c r="AP118" s="132"/>
      <c r="AQ118" s="132"/>
      <c r="AR118" s="132"/>
      <c r="AS118" s="132"/>
      <c r="AT118" s="132"/>
      <c r="AU118" s="132"/>
      <c r="AV118" s="132"/>
      <c r="AW118" s="1"/>
      <c r="AX118" s="1"/>
    </row>
    <row r="119" spans="1:50" ht="12" customHeight="1" thickBot="1">
      <c r="A119" s="1"/>
      <c r="B119" s="41"/>
      <c r="C119" s="49"/>
      <c r="D119" s="34"/>
      <c r="E119" s="135" t="s">
        <v>33</v>
      </c>
      <c r="F119" s="202"/>
      <c r="G119" s="191"/>
      <c r="H119" s="191"/>
      <c r="I119" s="191"/>
      <c r="J119" s="191"/>
      <c r="K119" s="191"/>
      <c r="L119" s="191"/>
      <c r="M119" s="191"/>
      <c r="N119" s="191"/>
      <c r="O119" s="193"/>
      <c r="P119" s="34">
        <f t="shared" si="5"/>
        <v>0</v>
      </c>
      <c r="Q119" s="278"/>
      <c r="R119" s="254"/>
      <c r="S119" s="255"/>
      <c r="T119" s="259"/>
      <c r="U119" s="260"/>
      <c r="V119" s="261"/>
      <c r="W119" s="243"/>
      <c r="X119" s="247"/>
      <c r="AA119" s="11"/>
      <c r="AB119" s="132"/>
      <c r="AC119" s="137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38"/>
      <c r="AP119" s="132"/>
      <c r="AQ119" s="132"/>
      <c r="AR119" s="132"/>
      <c r="AS119" s="132"/>
      <c r="AT119" s="132"/>
      <c r="AU119" s="132"/>
      <c r="AV119" s="132"/>
      <c r="AW119" s="1"/>
      <c r="AX119" s="1"/>
    </row>
    <row r="120" spans="1:50" ht="12" customHeight="1">
      <c r="A120" s="1"/>
      <c r="B120" s="39"/>
      <c r="C120" s="53"/>
      <c r="D120" s="32"/>
      <c r="E120" s="133" t="s">
        <v>31</v>
      </c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43">
        <f t="shared" si="5"/>
        <v>0</v>
      </c>
      <c r="Q120" s="276">
        <f>+P120+P121+P122+Y120</f>
        <v>0</v>
      </c>
      <c r="R120" s="51"/>
      <c r="S120" s="52"/>
      <c r="T120" s="52"/>
      <c r="U120" s="52"/>
      <c r="V120" s="53"/>
      <c r="W120" s="242"/>
      <c r="X120" s="246"/>
      <c r="Y120">
        <f>SUM(W120:X120)</f>
        <v>0</v>
      </c>
      <c r="AA120" s="11"/>
      <c r="AB120" s="132"/>
      <c r="AC120" s="137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38"/>
      <c r="AP120" s="132"/>
      <c r="AQ120" s="132"/>
      <c r="AR120" s="132"/>
      <c r="AS120" s="132"/>
      <c r="AT120" s="132"/>
      <c r="AU120" s="132"/>
      <c r="AV120" s="132"/>
      <c r="AW120" s="1"/>
      <c r="AX120" s="1"/>
    </row>
    <row r="121" spans="1:24" ht="12" customHeight="1">
      <c r="A121" s="1"/>
      <c r="B121" s="38"/>
      <c r="C121" s="48"/>
      <c r="D121" s="33"/>
      <c r="E121" s="134" t="s">
        <v>32</v>
      </c>
      <c r="F121" s="201"/>
      <c r="G121" s="89"/>
      <c r="H121" s="89"/>
      <c r="I121" s="89"/>
      <c r="J121" s="89"/>
      <c r="K121" s="89"/>
      <c r="L121" s="89"/>
      <c r="M121" s="89"/>
      <c r="N121" s="89"/>
      <c r="O121" s="123"/>
      <c r="P121" s="33">
        <f t="shared" si="5"/>
        <v>0</v>
      </c>
      <c r="Q121" s="277"/>
      <c r="R121" s="252" t="s">
        <v>45</v>
      </c>
      <c r="S121" s="253"/>
      <c r="T121" s="256">
        <f>+Q120/30</f>
        <v>0</v>
      </c>
      <c r="U121" s="257"/>
      <c r="V121" s="258"/>
      <c r="W121" s="275"/>
      <c r="X121" s="268"/>
    </row>
    <row r="122" spans="1:24" ht="12" customHeight="1" thickBot="1">
      <c r="A122" s="1"/>
      <c r="B122" s="41"/>
      <c r="C122" s="49"/>
      <c r="D122" s="34"/>
      <c r="E122" s="135" t="s">
        <v>33</v>
      </c>
      <c r="F122" s="202"/>
      <c r="G122" s="191"/>
      <c r="H122" s="191"/>
      <c r="I122" s="191"/>
      <c r="J122" s="191"/>
      <c r="K122" s="191"/>
      <c r="L122" s="191"/>
      <c r="M122" s="191"/>
      <c r="N122" s="191"/>
      <c r="O122" s="193"/>
      <c r="P122" s="34">
        <f t="shared" si="5"/>
        <v>0</v>
      </c>
      <c r="Q122" s="278"/>
      <c r="R122" s="254"/>
      <c r="S122" s="255"/>
      <c r="T122" s="259"/>
      <c r="U122" s="260"/>
      <c r="V122" s="261"/>
      <c r="W122" s="243"/>
      <c r="X122" s="247"/>
    </row>
    <row r="123" spans="1:25" ht="12" customHeight="1">
      <c r="A123" s="1"/>
      <c r="B123" s="39"/>
      <c r="C123" s="53"/>
      <c r="D123" s="32"/>
      <c r="E123" s="133" t="s">
        <v>31</v>
      </c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43">
        <f t="shared" si="5"/>
        <v>0</v>
      </c>
      <c r="Q123" s="276">
        <f>+P123+P124+P125+Y123</f>
        <v>0</v>
      </c>
      <c r="R123" s="51"/>
      <c r="S123" s="52"/>
      <c r="T123" s="52"/>
      <c r="U123" s="52"/>
      <c r="V123" s="53"/>
      <c r="W123" s="242"/>
      <c r="X123" s="246"/>
      <c r="Y123">
        <f>SUM(W123:X123)</f>
        <v>0</v>
      </c>
    </row>
    <row r="124" spans="1:24" ht="12" customHeight="1">
      <c r="A124" s="1"/>
      <c r="B124" s="38"/>
      <c r="C124" s="48"/>
      <c r="D124" s="33"/>
      <c r="E124" s="134" t="s">
        <v>32</v>
      </c>
      <c r="F124" s="201"/>
      <c r="G124" s="89"/>
      <c r="H124" s="89"/>
      <c r="I124" s="89"/>
      <c r="J124" s="89"/>
      <c r="K124" s="89"/>
      <c r="L124" s="89"/>
      <c r="M124" s="89"/>
      <c r="N124" s="89"/>
      <c r="O124" s="123"/>
      <c r="P124" s="33">
        <f t="shared" si="5"/>
        <v>0</v>
      </c>
      <c r="Q124" s="277"/>
      <c r="R124" s="252" t="s">
        <v>45</v>
      </c>
      <c r="S124" s="253"/>
      <c r="T124" s="256">
        <f>+Q123/30</f>
        <v>0</v>
      </c>
      <c r="U124" s="257"/>
      <c r="V124" s="258"/>
      <c r="W124" s="275"/>
      <c r="X124" s="268"/>
    </row>
    <row r="125" spans="2:24" ht="12" customHeight="1" thickBot="1">
      <c r="B125" s="41"/>
      <c r="C125" s="49"/>
      <c r="D125" s="34"/>
      <c r="E125" s="135" t="s">
        <v>33</v>
      </c>
      <c r="F125" s="202"/>
      <c r="G125" s="191"/>
      <c r="H125" s="191"/>
      <c r="I125" s="191"/>
      <c r="J125" s="191"/>
      <c r="K125" s="191"/>
      <c r="L125" s="191"/>
      <c r="M125" s="191"/>
      <c r="N125" s="191"/>
      <c r="O125" s="193"/>
      <c r="P125" s="34">
        <f t="shared" si="5"/>
        <v>0</v>
      </c>
      <c r="Q125" s="278"/>
      <c r="R125" s="254"/>
      <c r="S125" s="255"/>
      <c r="T125" s="259"/>
      <c r="U125" s="260"/>
      <c r="V125" s="261"/>
      <c r="W125" s="243"/>
      <c r="X125" s="247"/>
    </row>
    <row r="126" spans="2:25" ht="12" customHeight="1">
      <c r="B126" s="39"/>
      <c r="C126" s="53"/>
      <c r="D126" s="32"/>
      <c r="E126" s="133" t="s">
        <v>31</v>
      </c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43">
        <f t="shared" si="5"/>
        <v>0</v>
      </c>
      <c r="Q126" s="276">
        <f>+P126+P127+P128+Y126</f>
        <v>0</v>
      </c>
      <c r="R126" s="51"/>
      <c r="S126" s="52"/>
      <c r="T126" s="52"/>
      <c r="U126" s="52"/>
      <c r="V126" s="53"/>
      <c r="W126" s="242"/>
      <c r="X126" s="246"/>
      <c r="Y126">
        <f>SUM(W126:X126)</f>
        <v>0</v>
      </c>
    </row>
    <row r="127" spans="2:24" ht="12" customHeight="1">
      <c r="B127" s="38"/>
      <c r="C127" s="48"/>
      <c r="D127" s="33"/>
      <c r="E127" s="134" t="s">
        <v>32</v>
      </c>
      <c r="F127" s="201"/>
      <c r="G127" s="89"/>
      <c r="H127" s="89"/>
      <c r="I127" s="89"/>
      <c r="J127" s="89"/>
      <c r="K127" s="89"/>
      <c r="L127" s="89"/>
      <c r="M127" s="89"/>
      <c r="N127" s="89"/>
      <c r="O127" s="123"/>
      <c r="P127" s="33">
        <f t="shared" si="5"/>
        <v>0</v>
      </c>
      <c r="Q127" s="277"/>
      <c r="R127" s="252" t="s">
        <v>45</v>
      </c>
      <c r="S127" s="253"/>
      <c r="T127" s="256">
        <f>+Q126/30</f>
        <v>0</v>
      </c>
      <c r="U127" s="257"/>
      <c r="V127" s="258"/>
      <c r="W127" s="275"/>
      <c r="X127" s="268"/>
    </row>
    <row r="128" spans="2:24" ht="12" customHeight="1" thickBot="1">
      <c r="B128" s="41"/>
      <c r="C128" s="49"/>
      <c r="D128" s="34"/>
      <c r="E128" s="135" t="s">
        <v>33</v>
      </c>
      <c r="F128" s="202"/>
      <c r="G128" s="191"/>
      <c r="H128" s="191"/>
      <c r="I128" s="191"/>
      <c r="J128" s="191"/>
      <c r="K128" s="191"/>
      <c r="L128" s="191"/>
      <c r="M128" s="191"/>
      <c r="N128" s="191"/>
      <c r="O128" s="193"/>
      <c r="P128" s="34">
        <f t="shared" si="5"/>
        <v>0</v>
      </c>
      <c r="Q128" s="278"/>
      <c r="R128" s="254"/>
      <c r="S128" s="255"/>
      <c r="T128" s="259"/>
      <c r="U128" s="260"/>
      <c r="V128" s="261"/>
      <c r="W128" s="243"/>
      <c r="X128" s="247"/>
    </row>
    <row r="129" spans="2:25" ht="12" customHeight="1">
      <c r="B129" s="39"/>
      <c r="C129" s="53"/>
      <c r="D129" s="32"/>
      <c r="E129" s="133" t="s">
        <v>31</v>
      </c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43">
        <f t="shared" si="5"/>
        <v>0</v>
      </c>
      <c r="Q129" s="276">
        <f>+P129+P130+P131+Y129</f>
        <v>0</v>
      </c>
      <c r="R129" s="51"/>
      <c r="S129" s="52"/>
      <c r="T129" s="52"/>
      <c r="U129" s="52"/>
      <c r="V129" s="53"/>
      <c r="W129" s="242"/>
      <c r="X129" s="246"/>
      <c r="Y129">
        <f>SUM(W129:X129)</f>
        <v>0</v>
      </c>
    </row>
    <row r="130" spans="2:24" ht="12" customHeight="1">
      <c r="B130" s="38"/>
      <c r="C130" s="48"/>
      <c r="D130" s="33"/>
      <c r="E130" s="134" t="s">
        <v>32</v>
      </c>
      <c r="F130" s="201"/>
      <c r="G130" s="89"/>
      <c r="H130" s="89"/>
      <c r="I130" s="89"/>
      <c r="J130" s="89"/>
      <c r="K130" s="89"/>
      <c r="L130" s="89"/>
      <c r="M130" s="89"/>
      <c r="N130" s="89"/>
      <c r="O130" s="123"/>
      <c r="P130" s="33">
        <f t="shared" si="5"/>
        <v>0</v>
      </c>
      <c r="Q130" s="277"/>
      <c r="R130" s="252" t="s">
        <v>45</v>
      </c>
      <c r="S130" s="253"/>
      <c r="T130" s="256">
        <f>+Q129/30</f>
        <v>0</v>
      </c>
      <c r="U130" s="257"/>
      <c r="V130" s="258"/>
      <c r="W130" s="275"/>
      <c r="X130" s="268"/>
    </row>
    <row r="131" spans="2:24" ht="12" customHeight="1" thickBot="1">
      <c r="B131" s="41"/>
      <c r="C131" s="49"/>
      <c r="D131" s="34"/>
      <c r="E131" s="135" t="s">
        <v>33</v>
      </c>
      <c r="F131" s="202"/>
      <c r="G131" s="191"/>
      <c r="H131" s="191"/>
      <c r="I131" s="191"/>
      <c r="J131" s="191"/>
      <c r="K131" s="191"/>
      <c r="L131" s="191"/>
      <c r="M131" s="191"/>
      <c r="N131" s="191"/>
      <c r="O131" s="193"/>
      <c r="P131" s="34">
        <f t="shared" si="5"/>
        <v>0</v>
      </c>
      <c r="Q131" s="278"/>
      <c r="R131" s="254"/>
      <c r="S131" s="255"/>
      <c r="T131" s="259"/>
      <c r="U131" s="260"/>
      <c r="V131" s="261"/>
      <c r="W131" s="243"/>
      <c r="X131" s="247"/>
    </row>
    <row r="132" spans="2:25" ht="12" customHeight="1">
      <c r="B132" s="39"/>
      <c r="C132" s="53"/>
      <c r="D132" s="32"/>
      <c r="E132" s="133" t="s">
        <v>31</v>
      </c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43">
        <f t="shared" si="5"/>
        <v>0</v>
      </c>
      <c r="Q132" s="276">
        <f>+P132+P133+P134+Y132</f>
        <v>0</v>
      </c>
      <c r="R132" s="51"/>
      <c r="S132" s="52"/>
      <c r="T132" s="52"/>
      <c r="U132" s="52"/>
      <c r="V132" s="53"/>
      <c r="W132" s="242"/>
      <c r="X132" s="246"/>
      <c r="Y132">
        <f>SUM(W132:X132)</f>
        <v>0</v>
      </c>
    </row>
    <row r="133" spans="2:24" ht="12" customHeight="1">
      <c r="B133" s="38"/>
      <c r="C133" s="48"/>
      <c r="D133" s="33"/>
      <c r="E133" s="134" t="s">
        <v>32</v>
      </c>
      <c r="F133" s="201"/>
      <c r="G133" s="89"/>
      <c r="H133" s="89"/>
      <c r="I133" s="89"/>
      <c r="J133" s="89"/>
      <c r="K133" s="89"/>
      <c r="L133" s="89"/>
      <c r="M133" s="89"/>
      <c r="N133" s="89"/>
      <c r="O133" s="123"/>
      <c r="P133" s="33">
        <f t="shared" si="5"/>
        <v>0</v>
      </c>
      <c r="Q133" s="277"/>
      <c r="R133" s="252" t="s">
        <v>45</v>
      </c>
      <c r="S133" s="253"/>
      <c r="T133" s="256">
        <f>+Q132/30</f>
        <v>0</v>
      </c>
      <c r="U133" s="257"/>
      <c r="V133" s="258"/>
      <c r="W133" s="275"/>
      <c r="X133" s="268"/>
    </row>
    <row r="134" spans="2:24" ht="12" customHeight="1" thickBot="1">
      <c r="B134" s="41"/>
      <c r="C134" s="49"/>
      <c r="D134" s="34"/>
      <c r="E134" s="135" t="s">
        <v>33</v>
      </c>
      <c r="F134" s="202"/>
      <c r="G134" s="191"/>
      <c r="H134" s="191"/>
      <c r="I134" s="191"/>
      <c r="J134" s="191"/>
      <c r="K134" s="191"/>
      <c r="L134" s="191"/>
      <c r="M134" s="191"/>
      <c r="N134" s="191"/>
      <c r="O134" s="193"/>
      <c r="P134" s="34">
        <f aca="true" t="shared" si="6" ref="P134:P165">SUM(F134:O134)</f>
        <v>0</v>
      </c>
      <c r="Q134" s="278"/>
      <c r="R134" s="254"/>
      <c r="S134" s="255"/>
      <c r="T134" s="259"/>
      <c r="U134" s="260"/>
      <c r="V134" s="261"/>
      <c r="W134" s="243"/>
      <c r="X134" s="247"/>
    </row>
    <row r="135" spans="2:25" ht="12" customHeight="1">
      <c r="B135" s="39"/>
      <c r="C135" s="53"/>
      <c r="D135" s="32"/>
      <c r="E135" s="133" t="s">
        <v>31</v>
      </c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43">
        <f t="shared" si="6"/>
        <v>0</v>
      </c>
      <c r="Q135" s="276">
        <f>+P135+P136+P137+Y135</f>
        <v>0</v>
      </c>
      <c r="R135" s="51"/>
      <c r="S135" s="52"/>
      <c r="T135" s="52"/>
      <c r="U135" s="52"/>
      <c r="V135" s="53"/>
      <c r="W135" s="242"/>
      <c r="X135" s="246"/>
      <c r="Y135">
        <f>SUM(W135:X135)</f>
        <v>0</v>
      </c>
    </row>
    <row r="136" spans="2:24" ht="12" customHeight="1">
      <c r="B136" s="38"/>
      <c r="C136" s="48"/>
      <c r="D136" s="33"/>
      <c r="E136" s="134" t="s">
        <v>32</v>
      </c>
      <c r="F136" s="201"/>
      <c r="G136" s="89"/>
      <c r="H136" s="89"/>
      <c r="I136" s="89"/>
      <c r="J136" s="89"/>
      <c r="K136" s="89"/>
      <c r="L136" s="89"/>
      <c r="M136" s="89"/>
      <c r="N136" s="89"/>
      <c r="O136" s="123"/>
      <c r="P136" s="33">
        <f t="shared" si="6"/>
        <v>0</v>
      </c>
      <c r="Q136" s="277"/>
      <c r="R136" s="252" t="s">
        <v>45</v>
      </c>
      <c r="S136" s="253"/>
      <c r="T136" s="256">
        <f>+Q135/30</f>
        <v>0</v>
      </c>
      <c r="U136" s="257"/>
      <c r="V136" s="258"/>
      <c r="W136" s="275"/>
      <c r="X136" s="268"/>
    </row>
    <row r="137" spans="2:24" ht="12" customHeight="1" thickBot="1">
      <c r="B137" s="41"/>
      <c r="C137" s="49"/>
      <c r="D137" s="34"/>
      <c r="E137" s="135" t="s">
        <v>33</v>
      </c>
      <c r="F137" s="202"/>
      <c r="G137" s="191"/>
      <c r="H137" s="191"/>
      <c r="I137" s="191"/>
      <c r="J137" s="191"/>
      <c r="K137" s="191"/>
      <c r="L137" s="191"/>
      <c r="M137" s="191"/>
      <c r="N137" s="191"/>
      <c r="O137" s="193"/>
      <c r="P137" s="34">
        <f t="shared" si="6"/>
        <v>0</v>
      </c>
      <c r="Q137" s="278"/>
      <c r="R137" s="254"/>
      <c r="S137" s="255"/>
      <c r="T137" s="259"/>
      <c r="U137" s="260"/>
      <c r="V137" s="261"/>
      <c r="W137" s="243"/>
      <c r="X137" s="247"/>
    </row>
    <row r="138" spans="2:25" ht="12" customHeight="1">
      <c r="B138" s="39"/>
      <c r="C138" s="53"/>
      <c r="D138" s="32"/>
      <c r="E138" s="133" t="s">
        <v>31</v>
      </c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43">
        <f t="shared" si="6"/>
        <v>0</v>
      </c>
      <c r="Q138" s="276">
        <f>+P138+P139+P140+Y138</f>
        <v>0</v>
      </c>
      <c r="R138" s="51"/>
      <c r="S138" s="52"/>
      <c r="T138" s="52"/>
      <c r="U138" s="52"/>
      <c r="V138" s="53"/>
      <c r="W138" s="242"/>
      <c r="X138" s="246"/>
      <c r="Y138">
        <f>SUM(W138:X138)</f>
        <v>0</v>
      </c>
    </row>
    <row r="139" spans="2:24" ht="12" customHeight="1">
      <c r="B139" s="38"/>
      <c r="C139" s="48"/>
      <c r="D139" s="33"/>
      <c r="E139" s="134" t="s">
        <v>32</v>
      </c>
      <c r="F139" s="201"/>
      <c r="G139" s="89"/>
      <c r="H139" s="89"/>
      <c r="I139" s="89"/>
      <c r="J139" s="89"/>
      <c r="K139" s="89"/>
      <c r="L139" s="89"/>
      <c r="M139" s="89"/>
      <c r="N139" s="89"/>
      <c r="O139" s="123"/>
      <c r="P139" s="33">
        <f t="shared" si="6"/>
        <v>0</v>
      </c>
      <c r="Q139" s="277"/>
      <c r="R139" s="252" t="s">
        <v>45</v>
      </c>
      <c r="S139" s="253"/>
      <c r="T139" s="256">
        <f>+Q138/30</f>
        <v>0</v>
      </c>
      <c r="U139" s="257"/>
      <c r="V139" s="258"/>
      <c r="W139" s="275"/>
      <c r="X139" s="268"/>
    </row>
    <row r="140" spans="2:24" ht="12" customHeight="1" thickBot="1">
      <c r="B140" s="41"/>
      <c r="C140" s="49"/>
      <c r="D140" s="34"/>
      <c r="E140" s="135" t="s">
        <v>33</v>
      </c>
      <c r="F140" s="202"/>
      <c r="G140" s="191"/>
      <c r="H140" s="191"/>
      <c r="I140" s="191"/>
      <c r="J140" s="191"/>
      <c r="K140" s="191"/>
      <c r="L140" s="191"/>
      <c r="M140" s="191"/>
      <c r="N140" s="191"/>
      <c r="O140" s="193"/>
      <c r="P140" s="34">
        <f t="shared" si="6"/>
        <v>0</v>
      </c>
      <c r="Q140" s="278"/>
      <c r="R140" s="254"/>
      <c r="S140" s="255"/>
      <c r="T140" s="259"/>
      <c r="U140" s="260"/>
      <c r="V140" s="261"/>
      <c r="W140" s="243"/>
      <c r="X140" s="247"/>
    </row>
    <row r="141" spans="2:25" ht="12" customHeight="1">
      <c r="B141" s="39"/>
      <c r="C141" s="53"/>
      <c r="D141" s="32"/>
      <c r="E141" s="133" t="s">
        <v>31</v>
      </c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43">
        <f t="shared" si="6"/>
        <v>0</v>
      </c>
      <c r="Q141" s="276">
        <f>+P141+P142+P143+Y141</f>
        <v>0</v>
      </c>
      <c r="R141" s="51"/>
      <c r="S141" s="52"/>
      <c r="T141" s="52"/>
      <c r="U141" s="52"/>
      <c r="V141" s="53"/>
      <c r="W141" s="242"/>
      <c r="X141" s="246"/>
      <c r="Y141">
        <f>SUM(W141:X141)</f>
        <v>0</v>
      </c>
    </row>
    <row r="142" spans="2:24" ht="12" customHeight="1">
      <c r="B142" s="38"/>
      <c r="C142" s="48"/>
      <c r="D142" s="33"/>
      <c r="E142" s="134" t="s">
        <v>32</v>
      </c>
      <c r="F142" s="201"/>
      <c r="G142" s="89"/>
      <c r="H142" s="89"/>
      <c r="I142" s="89"/>
      <c r="J142" s="89"/>
      <c r="K142" s="89"/>
      <c r="L142" s="89"/>
      <c r="M142" s="89"/>
      <c r="N142" s="89"/>
      <c r="O142" s="123"/>
      <c r="P142" s="33">
        <f t="shared" si="6"/>
        <v>0</v>
      </c>
      <c r="Q142" s="277"/>
      <c r="R142" s="252" t="s">
        <v>45</v>
      </c>
      <c r="S142" s="253"/>
      <c r="T142" s="256">
        <f>+Q141/30</f>
        <v>0</v>
      </c>
      <c r="U142" s="257"/>
      <c r="V142" s="258"/>
      <c r="W142" s="275"/>
      <c r="X142" s="268"/>
    </row>
    <row r="143" spans="2:24" ht="12" customHeight="1" thickBot="1">
      <c r="B143" s="41"/>
      <c r="C143" s="49"/>
      <c r="D143" s="34"/>
      <c r="E143" s="135" t="s">
        <v>33</v>
      </c>
      <c r="F143" s="202"/>
      <c r="G143" s="191"/>
      <c r="H143" s="191"/>
      <c r="I143" s="191"/>
      <c r="J143" s="191"/>
      <c r="K143" s="191"/>
      <c r="L143" s="191"/>
      <c r="M143" s="191"/>
      <c r="N143" s="191"/>
      <c r="O143" s="193"/>
      <c r="P143" s="34">
        <f t="shared" si="6"/>
        <v>0</v>
      </c>
      <c r="Q143" s="278"/>
      <c r="R143" s="254"/>
      <c r="S143" s="255"/>
      <c r="T143" s="259"/>
      <c r="U143" s="260"/>
      <c r="V143" s="261"/>
      <c r="W143" s="243"/>
      <c r="X143" s="247"/>
    </row>
    <row r="144" spans="2:25" ht="12" customHeight="1">
      <c r="B144" s="39"/>
      <c r="C144" s="53"/>
      <c r="D144" s="32"/>
      <c r="E144" s="133" t="s">
        <v>31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43">
        <f t="shared" si="6"/>
        <v>0</v>
      </c>
      <c r="Q144" s="276">
        <f>+P144+P145+P146+Y144</f>
        <v>0</v>
      </c>
      <c r="R144" s="51"/>
      <c r="S144" s="52"/>
      <c r="T144" s="52"/>
      <c r="U144" s="52"/>
      <c r="V144" s="53"/>
      <c r="W144" s="242"/>
      <c r="X144" s="246"/>
      <c r="Y144">
        <f>SUM(W144:X144)</f>
        <v>0</v>
      </c>
    </row>
    <row r="145" spans="2:24" ht="12" customHeight="1">
      <c r="B145" s="38"/>
      <c r="C145" s="48"/>
      <c r="D145" s="33"/>
      <c r="E145" s="134" t="s">
        <v>32</v>
      </c>
      <c r="F145" s="201"/>
      <c r="G145" s="89"/>
      <c r="H145" s="89"/>
      <c r="I145" s="89"/>
      <c r="J145" s="89"/>
      <c r="K145" s="89"/>
      <c r="L145" s="89"/>
      <c r="M145" s="89"/>
      <c r="N145" s="89"/>
      <c r="O145" s="123"/>
      <c r="P145" s="33">
        <f t="shared" si="6"/>
        <v>0</v>
      </c>
      <c r="Q145" s="277"/>
      <c r="R145" s="252" t="s">
        <v>45</v>
      </c>
      <c r="S145" s="253"/>
      <c r="T145" s="256">
        <f>+Q144/30</f>
        <v>0</v>
      </c>
      <c r="U145" s="257"/>
      <c r="V145" s="258"/>
      <c r="W145" s="275"/>
      <c r="X145" s="268"/>
    </row>
    <row r="146" spans="2:24" ht="12" customHeight="1" thickBot="1">
      <c r="B146" s="41"/>
      <c r="C146" s="49"/>
      <c r="D146" s="34"/>
      <c r="E146" s="135" t="s">
        <v>33</v>
      </c>
      <c r="F146" s="202"/>
      <c r="G146" s="191"/>
      <c r="H146" s="191"/>
      <c r="I146" s="191"/>
      <c r="J146" s="191"/>
      <c r="K146" s="191"/>
      <c r="L146" s="191"/>
      <c r="M146" s="191"/>
      <c r="N146" s="191"/>
      <c r="O146" s="193"/>
      <c r="P146" s="34">
        <f t="shared" si="6"/>
        <v>0</v>
      </c>
      <c r="Q146" s="278"/>
      <c r="R146" s="254"/>
      <c r="S146" s="255"/>
      <c r="T146" s="259"/>
      <c r="U146" s="260"/>
      <c r="V146" s="261"/>
      <c r="W146" s="243"/>
      <c r="X146" s="247"/>
    </row>
    <row r="147" spans="2:25" ht="12" customHeight="1">
      <c r="B147" s="39"/>
      <c r="C147" s="53"/>
      <c r="D147" s="32"/>
      <c r="E147" s="133" t="s">
        <v>31</v>
      </c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43">
        <f t="shared" si="6"/>
        <v>0</v>
      </c>
      <c r="Q147" s="276">
        <f>+P147+P148+P149+Y147</f>
        <v>0</v>
      </c>
      <c r="R147" s="51"/>
      <c r="S147" s="52"/>
      <c r="T147" s="52"/>
      <c r="U147" s="52"/>
      <c r="V147" s="53"/>
      <c r="W147" s="242"/>
      <c r="X147" s="246"/>
      <c r="Y147">
        <f>SUM(W147:X147)</f>
        <v>0</v>
      </c>
    </row>
    <row r="148" spans="2:24" ht="12" customHeight="1">
      <c r="B148" s="38"/>
      <c r="C148" s="48"/>
      <c r="D148" s="33"/>
      <c r="E148" s="134" t="s">
        <v>32</v>
      </c>
      <c r="F148" s="201"/>
      <c r="G148" s="89"/>
      <c r="H148" s="89"/>
      <c r="I148" s="89"/>
      <c r="J148" s="89"/>
      <c r="K148" s="89"/>
      <c r="L148" s="89"/>
      <c r="M148" s="89"/>
      <c r="N148" s="89"/>
      <c r="O148" s="123"/>
      <c r="P148" s="33">
        <f t="shared" si="6"/>
        <v>0</v>
      </c>
      <c r="Q148" s="277"/>
      <c r="R148" s="252" t="s">
        <v>45</v>
      </c>
      <c r="S148" s="253"/>
      <c r="T148" s="256">
        <f>+Q147/30</f>
        <v>0</v>
      </c>
      <c r="U148" s="257"/>
      <c r="V148" s="258"/>
      <c r="W148" s="275"/>
      <c r="X148" s="268"/>
    </row>
    <row r="149" spans="2:24" ht="12" customHeight="1" thickBot="1">
      <c r="B149" s="41"/>
      <c r="C149" s="49"/>
      <c r="D149" s="34"/>
      <c r="E149" s="135" t="s">
        <v>33</v>
      </c>
      <c r="F149" s="202"/>
      <c r="G149" s="191"/>
      <c r="H149" s="191"/>
      <c r="I149" s="191"/>
      <c r="J149" s="191"/>
      <c r="K149" s="191"/>
      <c r="L149" s="191"/>
      <c r="M149" s="191"/>
      <c r="N149" s="191"/>
      <c r="O149" s="193"/>
      <c r="P149" s="34">
        <f t="shared" si="6"/>
        <v>0</v>
      </c>
      <c r="Q149" s="278"/>
      <c r="R149" s="254"/>
      <c r="S149" s="255"/>
      <c r="T149" s="259"/>
      <c r="U149" s="260"/>
      <c r="V149" s="261"/>
      <c r="W149" s="243"/>
      <c r="X149" s="247"/>
    </row>
    <row r="150" spans="2:25" ht="12" customHeight="1">
      <c r="B150" s="39"/>
      <c r="C150" s="53"/>
      <c r="D150" s="32"/>
      <c r="E150" s="133" t="s">
        <v>31</v>
      </c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43">
        <f t="shared" si="6"/>
        <v>0</v>
      </c>
      <c r="Q150" s="276">
        <f>+P150+P151+P152+Y150</f>
        <v>0</v>
      </c>
      <c r="R150" s="51"/>
      <c r="S150" s="52"/>
      <c r="T150" s="52"/>
      <c r="U150" s="52"/>
      <c r="V150" s="53"/>
      <c r="W150" s="242"/>
      <c r="X150" s="246"/>
      <c r="Y150">
        <f>SUM(W150:X150)</f>
        <v>0</v>
      </c>
    </row>
    <row r="151" spans="2:24" ht="12" customHeight="1">
      <c r="B151" s="38"/>
      <c r="C151" s="48"/>
      <c r="D151" s="33"/>
      <c r="E151" s="134" t="s">
        <v>32</v>
      </c>
      <c r="F151" s="201"/>
      <c r="G151" s="89"/>
      <c r="H151" s="89"/>
      <c r="I151" s="89"/>
      <c r="J151" s="89"/>
      <c r="K151" s="89"/>
      <c r="L151" s="89"/>
      <c r="M151" s="89"/>
      <c r="N151" s="89"/>
      <c r="O151" s="123"/>
      <c r="P151" s="33">
        <f t="shared" si="6"/>
        <v>0</v>
      </c>
      <c r="Q151" s="277"/>
      <c r="R151" s="252" t="s">
        <v>45</v>
      </c>
      <c r="S151" s="253"/>
      <c r="T151" s="256">
        <f>+Q150/30</f>
        <v>0</v>
      </c>
      <c r="U151" s="257"/>
      <c r="V151" s="258"/>
      <c r="W151" s="275"/>
      <c r="X151" s="268"/>
    </row>
    <row r="152" spans="2:24" ht="12" customHeight="1" thickBot="1">
      <c r="B152" s="41"/>
      <c r="C152" s="49"/>
      <c r="D152" s="34"/>
      <c r="E152" s="135" t="s">
        <v>33</v>
      </c>
      <c r="F152" s="202"/>
      <c r="G152" s="191"/>
      <c r="H152" s="191"/>
      <c r="I152" s="191"/>
      <c r="J152" s="191"/>
      <c r="K152" s="191"/>
      <c r="L152" s="191"/>
      <c r="M152" s="191"/>
      <c r="N152" s="191"/>
      <c r="O152" s="193"/>
      <c r="P152" s="34">
        <f t="shared" si="6"/>
        <v>0</v>
      </c>
      <c r="Q152" s="278"/>
      <c r="R152" s="254"/>
      <c r="S152" s="255"/>
      <c r="T152" s="259"/>
      <c r="U152" s="260"/>
      <c r="V152" s="261"/>
      <c r="W152" s="243"/>
      <c r="X152" s="247"/>
    </row>
    <row r="153" spans="2:25" ht="12" customHeight="1">
      <c r="B153" s="39"/>
      <c r="C153" s="53"/>
      <c r="D153" s="32"/>
      <c r="E153" s="133" t="s">
        <v>31</v>
      </c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43">
        <f t="shared" si="6"/>
        <v>0</v>
      </c>
      <c r="Q153" s="276">
        <f>+P153+P154+P155+Y153</f>
        <v>0</v>
      </c>
      <c r="R153" s="51"/>
      <c r="S153" s="52"/>
      <c r="T153" s="52"/>
      <c r="U153" s="52"/>
      <c r="V153" s="53"/>
      <c r="W153" s="242"/>
      <c r="X153" s="246"/>
      <c r="Y153">
        <f>SUM(W153:X153)</f>
        <v>0</v>
      </c>
    </row>
    <row r="154" spans="2:24" ht="12" customHeight="1">
      <c r="B154" s="38"/>
      <c r="C154" s="48"/>
      <c r="D154" s="33"/>
      <c r="E154" s="134" t="s">
        <v>32</v>
      </c>
      <c r="F154" s="201"/>
      <c r="G154" s="89"/>
      <c r="H154" s="89"/>
      <c r="I154" s="89"/>
      <c r="J154" s="89"/>
      <c r="K154" s="89"/>
      <c r="L154" s="89"/>
      <c r="M154" s="89"/>
      <c r="N154" s="89"/>
      <c r="O154" s="123"/>
      <c r="P154" s="33">
        <f t="shared" si="6"/>
        <v>0</v>
      </c>
      <c r="Q154" s="277"/>
      <c r="R154" s="252" t="s">
        <v>45</v>
      </c>
      <c r="S154" s="253"/>
      <c r="T154" s="256">
        <f>+Q153/30</f>
        <v>0</v>
      </c>
      <c r="U154" s="257"/>
      <c r="V154" s="258"/>
      <c r="W154" s="275"/>
      <c r="X154" s="268"/>
    </row>
    <row r="155" spans="2:24" ht="12" customHeight="1" thickBot="1">
      <c r="B155" s="41"/>
      <c r="C155" s="49"/>
      <c r="D155" s="34"/>
      <c r="E155" s="135" t="s">
        <v>33</v>
      </c>
      <c r="F155" s="202"/>
      <c r="G155" s="191"/>
      <c r="H155" s="191"/>
      <c r="I155" s="191"/>
      <c r="J155" s="191"/>
      <c r="K155" s="191"/>
      <c r="L155" s="191"/>
      <c r="M155" s="191"/>
      <c r="N155" s="191"/>
      <c r="O155" s="193"/>
      <c r="P155" s="34">
        <f t="shared" si="6"/>
        <v>0</v>
      </c>
      <c r="Q155" s="278"/>
      <c r="R155" s="254"/>
      <c r="S155" s="255"/>
      <c r="T155" s="259"/>
      <c r="U155" s="260"/>
      <c r="V155" s="261"/>
      <c r="W155" s="243"/>
      <c r="X155" s="247"/>
    </row>
    <row r="156" spans="2:25" ht="12" customHeight="1">
      <c r="B156" s="39"/>
      <c r="C156" s="53"/>
      <c r="D156" s="32"/>
      <c r="E156" s="133" t="s">
        <v>31</v>
      </c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43">
        <f t="shared" si="6"/>
        <v>0</v>
      </c>
      <c r="Q156" s="276">
        <f>+P156+P157+P158+Y156</f>
        <v>0</v>
      </c>
      <c r="R156" s="51"/>
      <c r="S156" s="52"/>
      <c r="T156" s="52"/>
      <c r="U156" s="52"/>
      <c r="V156" s="53"/>
      <c r="W156" s="242"/>
      <c r="X156" s="246"/>
      <c r="Y156">
        <f>SUM(W156:X156)</f>
        <v>0</v>
      </c>
    </row>
    <row r="157" spans="2:24" ht="12" customHeight="1">
      <c r="B157" s="38"/>
      <c r="C157" s="48"/>
      <c r="D157" s="33"/>
      <c r="E157" s="134" t="s">
        <v>32</v>
      </c>
      <c r="F157" s="201"/>
      <c r="G157" s="89"/>
      <c r="H157" s="89"/>
      <c r="I157" s="89"/>
      <c r="J157" s="89"/>
      <c r="K157" s="89"/>
      <c r="L157" s="89"/>
      <c r="M157" s="89"/>
      <c r="N157" s="89"/>
      <c r="O157" s="123"/>
      <c r="P157" s="33">
        <f t="shared" si="6"/>
        <v>0</v>
      </c>
      <c r="Q157" s="277"/>
      <c r="R157" s="252" t="s">
        <v>45</v>
      </c>
      <c r="S157" s="253"/>
      <c r="T157" s="256">
        <f>+Q156/30</f>
        <v>0</v>
      </c>
      <c r="U157" s="257"/>
      <c r="V157" s="258"/>
      <c r="W157" s="275"/>
      <c r="X157" s="268"/>
    </row>
    <row r="158" spans="2:24" ht="12" customHeight="1" thickBot="1">
      <c r="B158" s="41"/>
      <c r="C158" s="49"/>
      <c r="D158" s="34"/>
      <c r="E158" s="135" t="s">
        <v>33</v>
      </c>
      <c r="F158" s="202"/>
      <c r="G158" s="191"/>
      <c r="H158" s="191"/>
      <c r="I158" s="191"/>
      <c r="J158" s="191"/>
      <c r="K158" s="191"/>
      <c r="L158" s="191"/>
      <c r="M158" s="191"/>
      <c r="N158" s="191"/>
      <c r="O158" s="193"/>
      <c r="P158" s="34">
        <f t="shared" si="6"/>
        <v>0</v>
      </c>
      <c r="Q158" s="278"/>
      <c r="R158" s="254"/>
      <c r="S158" s="255"/>
      <c r="T158" s="259"/>
      <c r="U158" s="260"/>
      <c r="V158" s="261"/>
      <c r="W158" s="243"/>
      <c r="X158" s="247"/>
    </row>
    <row r="159" spans="2:25" ht="12" customHeight="1">
      <c r="B159" s="39"/>
      <c r="C159" s="53"/>
      <c r="D159" s="32"/>
      <c r="E159" s="133" t="s">
        <v>31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43">
        <f t="shared" si="6"/>
        <v>0</v>
      </c>
      <c r="Q159" s="276">
        <f>+P159+P160+P161+Y159</f>
        <v>0</v>
      </c>
      <c r="R159" s="51"/>
      <c r="S159" s="52"/>
      <c r="T159" s="52"/>
      <c r="U159" s="52"/>
      <c r="V159" s="53"/>
      <c r="W159" s="242"/>
      <c r="X159" s="246"/>
      <c r="Y159">
        <f>SUM(W159:X159)</f>
        <v>0</v>
      </c>
    </row>
    <row r="160" spans="2:24" ht="12" customHeight="1">
      <c r="B160" s="38"/>
      <c r="C160" s="48"/>
      <c r="D160" s="33"/>
      <c r="E160" s="134" t="s">
        <v>32</v>
      </c>
      <c r="F160" s="201"/>
      <c r="G160" s="89"/>
      <c r="H160" s="89"/>
      <c r="I160" s="89"/>
      <c r="J160" s="89"/>
      <c r="K160" s="89"/>
      <c r="L160" s="89"/>
      <c r="M160" s="89"/>
      <c r="N160" s="89"/>
      <c r="O160" s="123"/>
      <c r="P160" s="33">
        <f t="shared" si="6"/>
        <v>0</v>
      </c>
      <c r="Q160" s="277"/>
      <c r="R160" s="252" t="s">
        <v>45</v>
      </c>
      <c r="S160" s="253"/>
      <c r="T160" s="256">
        <f>+Q159/30</f>
        <v>0</v>
      </c>
      <c r="U160" s="257"/>
      <c r="V160" s="258"/>
      <c r="W160" s="275"/>
      <c r="X160" s="268"/>
    </row>
    <row r="161" spans="2:24" ht="12" customHeight="1" thickBot="1">
      <c r="B161" s="41"/>
      <c r="C161" s="49"/>
      <c r="D161" s="34"/>
      <c r="E161" s="135" t="s">
        <v>33</v>
      </c>
      <c r="F161" s="202"/>
      <c r="G161" s="191"/>
      <c r="H161" s="191"/>
      <c r="I161" s="191"/>
      <c r="J161" s="191"/>
      <c r="K161" s="191"/>
      <c r="L161" s="191"/>
      <c r="M161" s="191"/>
      <c r="N161" s="191"/>
      <c r="O161" s="193"/>
      <c r="P161" s="34">
        <f t="shared" si="6"/>
        <v>0</v>
      </c>
      <c r="Q161" s="278"/>
      <c r="R161" s="254"/>
      <c r="S161" s="255"/>
      <c r="T161" s="259"/>
      <c r="U161" s="260"/>
      <c r="V161" s="261"/>
      <c r="W161" s="243"/>
      <c r="X161" s="247"/>
    </row>
    <row r="162" spans="2:25" ht="12" customHeight="1">
      <c r="B162" s="39"/>
      <c r="C162" s="53"/>
      <c r="D162" s="32"/>
      <c r="E162" s="133" t="s">
        <v>31</v>
      </c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43">
        <f t="shared" si="6"/>
        <v>0</v>
      </c>
      <c r="Q162" s="276">
        <f>+P162+P163+P164+Y162</f>
        <v>0</v>
      </c>
      <c r="R162" s="51"/>
      <c r="S162" s="52"/>
      <c r="T162" s="52"/>
      <c r="U162" s="52"/>
      <c r="V162" s="53"/>
      <c r="W162" s="242"/>
      <c r="X162" s="246"/>
      <c r="Y162">
        <f>SUM(W162:X162)</f>
        <v>0</v>
      </c>
    </row>
    <row r="163" spans="2:24" ht="12" customHeight="1">
      <c r="B163" s="38"/>
      <c r="C163" s="48"/>
      <c r="D163" s="33"/>
      <c r="E163" s="134" t="s">
        <v>32</v>
      </c>
      <c r="F163" s="201"/>
      <c r="G163" s="89"/>
      <c r="H163" s="89"/>
      <c r="I163" s="89"/>
      <c r="J163" s="89"/>
      <c r="K163" s="89"/>
      <c r="L163" s="89"/>
      <c r="M163" s="89"/>
      <c r="N163" s="89"/>
      <c r="O163" s="123"/>
      <c r="P163" s="33">
        <f t="shared" si="6"/>
        <v>0</v>
      </c>
      <c r="Q163" s="277"/>
      <c r="R163" s="252" t="s">
        <v>45</v>
      </c>
      <c r="S163" s="253"/>
      <c r="T163" s="256">
        <f>+Q162/30</f>
        <v>0</v>
      </c>
      <c r="U163" s="257"/>
      <c r="V163" s="258"/>
      <c r="W163" s="275"/>
      <c r="X163" s="268"/>
    </row>
    <row r="164" spans="2:24" ht="12" customHeight="1" thickBot="1">
      <c r="B164" s="41"/>
      <c r="C164" s="49"/>
      <c r="D164" s="34"/>
      <c r="E164" s="135" t="s">
        <v>33</v>
      </c>
      <c r="F164" s="202"/>
      <c r="G164" s="191"/>
      <c r="H164" s="191"/>
      <c r="I164" s="191"/>
      <c r="J164" s="191"/>
      <c r="K164" s="191"/>
      <c r="L164" s="191"/>
      <c r="M164" s="191"/>
      <c r="N164" s="191"/>
      <c r="O164" s="193"/>
      <c r="P164" s="34">
        <f t="shared" si="6"/>
        <v>0</v>
      </c>
      <c r="Q164" s="278"/>
      <c r="R164" s="254"/>
      <c r="S164" s="255"/>
      <c r="T164" s="259"/>
      <c r="U164" s="260"/>
      <c r="V164" s="261"/>
      <c r="W164" s="243"/>
      <c r="X164" s="247"/>
    </row>
    <row r="165" spans="2:25" ht="12" customHeight="1">
      <c r="B165" s="39"/>
      <c r="C165" s="53"/>
      <c r="D165" s="32"/>
      <c r="E165" s="133" t="s">
        <v>31</v>
      </c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43">
        <f t="shared" si="6"/>
        <v>0</v>
      </c>
      <c r="Q165" s="276">
        <f>+P165+P166+P167+Y165</f>
        <v>0</v>
      </c>
      <c r="R165" s="51"/>
      <c r="S165" s="52"/>
      <c r="T165" s="52"/>
      <c r="U165" s="52"/>
      <c r="V165" s="53"/>
      <c r="W165" s="242"/>
      <c r="X165" s="246"/>
      <c r="Y165">
        <f>SUM(W165:X165)</f>
        <v>0</v>
      </c>
    </row>
    <row r="166" spans="2:24" ht="12" customHeight="1">
      <c r="B166" s="38"/>
      <c r="C166" s="48"/>
      <c r="D166" s="33"/>
      <c r="E166" s="134" t="s">
        <v>32</v>
      </c>
      <c r="F166" s="201"/>
      <c r="G166" s="89"/>
      <c r="H166" s="89"/>
      <c r="I166" s="89"/>
      <c r="J166" s="89"/>
      <c r="K166" s="89"/>
      <c r="L166" s="89"/>
      <c r="M166" s="89"/>
      <c r="N166" s="89"/>
      <c r="O166" s="123"/>
      <c r="P166" s="33">
        <f>SUM(F166:O166)</f>
        <v>0</v>
      </c>
      <c r="Q166" s="277"/>
      <c r="R166" s="252" t="s">
        <v>45</v>
      </c>
      <c r="S166" s="253"/>
      <c r="T166" s="256">
        <f>+Q165/30</f>
        <v>0</v>
      </c>
      <c r="U166" s="257"/>
      <c r="V166" s="258"/>
      <c r="W166" s="275"/>
      <c r="X166" s="268"/>
    </row>
    <row r="167" spans="2:24" ht="12" customHeight="1" thickBot="1">
      <c r="B167" s="41"/>
      <c r="C167" s="49"/>
      <c r="D167" s="34"/>
      <c r="E167" s="135" t="s">
        <v>33</v>
      </c>
      <c r="F167" s="202"/>
      <c r="G167" s="191"/>
      <c r="H167" s="191"/>
      <c r="I167" s="191"/>
      <c r="J167" s="191"/>
      <c r="K167" s="191"/>
      <c r="L167" s="191"/>
      <c r="M167" s="191"/>
      <c r="N167" s="191"/>
      <c r="O167" s="193"/>
      <c r="P167" s="34">
        <f>SUM(F167:O167)</f>
        <v>0</v>
      </c>
      <c r="Q167" s="278"/>
      <c r="R167" s="254"/>
      <c r="S167" s="255"/>
      <c r="T167" s="259"/>
      <c r="U167" s="260"/>
      <c r="V167" s="261"/>
      <c r="W167" s="243"/>
      <c r="X167" s="247"/>
    </row>
  </sheetData>
  <sheetProtection/>
  <mergeCells count="283">
    <mergeCell ref="M4:M5"/>
    <mergeCell ref="N4:N5"/>
    <mergeCell ref="O4:O5"/>
    <mergeCell ref="Q6:Q8"/>
    <mergeCell ref="Q9:Q11"/>
    <mergeCell ref="Q12:Q14"/>
    <mergeCell ref="P3:X3"/>
    <mergeCell ref="Q15:Q17"/>
    <mergeCell ref="W6:W8"/>
    <mergeCell ref="X6:X8"/>
    <mergeCell ref="W9:W11"/>
    <mergeCell ref="W12:W14"/>
    <mergeCell ref="W15:W17"/>
    <mergeCell ref="T16:V17"/>
    <mergeCell ref="Q18:Q20"/>
    <mergeCell ref="Q21:Q23"/>
    <mergeCell ref="Q24:Q26"/>
    <mergeCell ref="Q27:Q29"/>
    <mergeCell ref="Q30:Q32"/>
    <mergeCell ref="Q33:Q35"/>
    <mergeCell ref="Q36:Q38"/>
    <mergeCell ref="Q63:Q65"/>
    <mergeCell ref="Q42:Q44"/>
    <mergeCell ref="Q45:Q47"/>
    <mergeCell ref="Q48:Q50"/>
    <mergeCell ref="Q51:Q53"/>
    <mergeCell ref="Q54:Q56"/>
    <mergeCell ref="Q39:Q41"/>
    <mergeCell ref="Q57:Q59"/>
    <mergeCell ref="Q60:Q62"/>
    <mergeCell ref="Q78:Q80"/>
    <mergeCell ref="Q81:Q83"/>
    <mergeCell ref="Q66:Q68"/>
    <mergeCell ref="Q69:Q71"/>
    <mergeCell ref="Q72:Q74"/>
    <mergeCell ref="Q75:Q77"/>
    <mergeCell ref="Q87:Q89"/>
    <mergeCell ref="Q90:Q92"/>
    <mergeCell ref="Q93:Q95"/>
    <mergeCell ref="Q96:Q98"/>
    <mergeCell ref="Q99:Q101"/>
    <mergeCell ref="Q102:Q104"/>
    <mergeCell ref="Q105:Q107"/>
    <mergeCell ref="Q108:Q110"/>
    <mergeCell ref="Q111:Q113"/>
    <mergeCell ref="Q114:Q116"/>
    <mergeCell ref="Q117:Q119"/>
    <mergeCell ref="Q120:Q122"/>
    <mergeCell ref="Q141:Q143"/>
    <mergeCell ref="Q144:Q146"/>
    <mergeCell ref="Q123:Q125"/>
    <mergeCell ref="Q126:Q128"/>
    <mergeCell ref="Q129:Q131"/>
    <mergeCell ref="Q132:Q134"/>
    <mergeCell ref="Q159:Q161"/>
    <mergeCell ref="Q162:Q164"/>
    <mergeCell ref="Q165:Q167"/>
    <mergeCell ref="Q84:Q86"/>
    <mergeCell ref="Q147:Q149"/>
    <mergeCell ref="Q150:Q152"/>
    <mergeCell ref="Q153:Q155"/>
    <mergeCell ref="Q156:Q158"/>
    <mergeCell ref="Q135:Q137"/>
    <mergeCell ref="Q138:Q140"/>
    <mergeCell ref="W18:W20"/>
    <mergeCell ref="W21:W23"/>
    <mergeCell ref="W24:W26"/>
    <mergeCell ref="W27:W29"/>
    <mergeCell ref="W30:W32"/>
    <mergeCell ref="W33:W35"/>
    <mergeCell ref="W36:W38"/>
    <mergeCell ref="W39:W41"/>
    <mergeCell ref="W42:W44"/>
    <mergeCell ref="W45:W47"/>
    <mergeCell ref="W48:W50"/>
    <mergeCell ref="W51:W53"/>
    <mergeCell ref="W54:W56"/>
    <mergeCell ref="W57:W59"/>
    <mergeCell ref="W60:W62"/>
    <mergeCell ref="W63:W65"/>
    <mergeCell ref="W66:W68"/>
    <mergeCell ref="W69:W71"/>
    <mergeCell ref="W72:W74"/>
    <mergeCell ref="W75:W77"/>
    <mergeCell ref="W78:W80"/>
    <mergeCell ref="W81:W83"/>
    <mergeCell ref="W84:W86"/>
    <mergeCell ref="W87:W89"/>
    <mergeCell ref="W90:W92"/>
    <mergeCell ref="W93:W95"/>
    <mergeCell ref="W96:W98"/>
    <mergeCell ref="W99:W101"/>
    <mergeCell ref="W102:W104"/>
    <mergeCell ref="W105:W107"/>
    <mergeCell ref="W108:W110"/>
    <mergeCell ref="W111:W113"/>
    <mergeCell ref="W114:W116"/>
    <mergeCell ref="W117:W119"/>
    <mergeCell ref="W120:W122"/>
    <mergeCell ref="W123:W125"/>
    <mergeCell ref="W126:W128"/>
    <mergeCell ref="W129:W131"/>
    <mergeCell ref="W132:W134"/>
    <mergeCell ref="W135:W137"/>
    <mergeCell ref="W138:W140"/>
    <mergeCell ref="W141:W143"/>
    <mergeCell ref="W144:W146"/>
    <mergeCell ref="W147:W149"/>
    <mergeCell ref="W150:W152"/>
    <mergeCell ref="W153:W155"/>
    <mergeCell ref="W156:W158"/>
    <mergeCell ref="W159:W161"/>
    <mergeCell ref="W162:W164"/>
    <mergeCell ref="W165:W167"/>
    <mergeCell ref="X9:X11"/>
    <mergeCell ref="X12:X14"/>
    <mergeCell ref="X15:X17"/>
    <mergeCell ref="X18:X20"/>
    <mergeCell ref="X21:X23"/>
    <mergeCell ref="X24:X26"/>
    <mergeCell ref="X27:X29"/>
    <mergeCell ref="X30:X32"/>
    <mergeCell ref="X33:X35"/>
    <mergeCell ref="X36:X38"/>
    <mergeCell ref="X39:X41"/>
    <mergeCell ref="X42:X44"/>
    <mergeCell ref="X45:X47"/>
    <mergeCell ref="X48:X50"/>
    <mergeCell ref="X51:X53"/>
    <mergeCell ref="X54:X56"/>
    <mergeCell ref="X57:X59"/>
    <mergeCell ref="X60:X62"/>
    <mergeCell ref="X63:X65"/>
    <mergeCell ref="X66:X68"/>
    <mergeCell ref="X69:X71"/>
    <mergeCell ref="X72:X74"/>
    <mergeCell ref="X75:X77"/>
    <mergeCell ref="X78:X80"/>
    <mergeCell ref="X81:X83"/>
    <mergeCell ref="X84:X86"/>
    <mergeCell ref="X87:X89"/>
    <mergeCell ref="X90:X92"/>
    <mergeCell ref="X93:X95"/>
    <mergeCell ref="X96:X98"/>
    <mergeCell ref="X99:X101"/>
    <mergeCell ref="X102:X104"/>
    <mergeCell ref="X105:X107"/>
    <mergeCell ref="X108:X110"/>
    <mergeCell ref="X111:X113"/>
    <mergeCell ref="X114:X116"/>
    <mergeCell ref="X117:X119"/>
    <mergeCell ref="X120:X122"/>
    <mergeCell ref="X123:X125"/>
    <mergeCell ref="X126:X128"/>
    <mergeCell ref="X129:X131"/>
    <mergeCell ref="X132:X134"/>
    <mergeCell ref="X135:X137"/>
    <mergeCell ref="X138:X140"/>
    <mergeCell ref="X141:X143"/>
    <mergeCell ref="X144:X146"/>
    <mergeCell ref="X147:X149"/>
    <mergeCell ref="X150:X152"/>
    <mergeCell ref="X153:X155"/>
    <mergeCell ref="X156:X158"/>
    <mergeCell ref="X159:X161"/>
    <mergeCell ref="X162:X164"/>
    <mergeCell ref="X165:X167"/>
    <mergeCell ref="R7:S8"/>
    <mergeCell ref="T7:V8"/>
    <mergeCell ref="R10:S11"/>
    <mergeCell ref="T10:V11"/>
    <mergeCell ref="R13:S14"/>
    <mergeCell ref="T13:V14"/>
    <mergeCell ref="R16:S17"/>
    <mergeCell ref="R19:S20"/>
    <mergeCell ref="T19:V20"/>
    <mergeCell ref="R22:S23"/>
    <mergeCell ref="T22:V23"/>
    <mergeCell ref="R25:S26"/>
    <mergeCell ref="T25:V26"/>
    <mergeCell ref="R28:S29"/>
    <mergeCell ref="T28:V29"/>
    <mergeCell ref="R31:S32"/>
    <mergeCell ref="T31:V32"/>
    <mergeCell ref="R34:S35"/>
    <mergeCell ref="T34:V35"/>
    <mergeCell ref="R37:S38"/>
    <mergeCell ref="T37:V38"/>
    <mergeCell ref="R40:S41"/>
    <mergeCell ref="T40:V41"/>
    <mergeCell ref="R43:S44"/>
    <mergeCell ref="T43:V44"/>
    <mergeCell ref="R46:S47"/>
    <mergeCell ref="T46:V47"/>
    <mergeCell ref="R49:S50"/>
    <mergeCell ref="T49:V50"/>
    <mergeCell ref="R52:S53"/>
    <mergeCell ref="T52:V53"/>
    <mergeCell ref="R55:S56"/>
    <mergeCell ref="T55:V56"/>
    <mergeCell ref="R58:S59"/>
    <mergeCell ref="T58:V59"/>
    <mergeCell ref="R61:S62"/>
    <mergeCell ref="T61:V62"/>
    <mergeCell ref="R64:S65"/>
    <mergeCell ref="T64:V65"/>
    <mergeCell ref="R67:S68"/>
    <mergeCell ref="T67:V68"/>
    <mergeCell ref="R70:S71"/>
    <mergeCell ref="T70:V71"/>
    <mergeCell ref="R73:S74"/>
    <mergeCell ref="T73:V74"/>
    <mergeCell ref="R76:S77"/>
    <mergeCell ref="T76:V77"/>
    <mergeCell ref="R79:S80"/>
    <mergeCell ref="T79:V80"/>
    <mergeCell ref="R82:S83"/>
    <mergeCell ref="T82:V83"/>
    <mergeCell ref="R85:S86"/>
    <mergeCell ref="T85:V86"/>
    <mergeCell ref="R88:S89"/>
    <mergeCell ref="T88:V89"/>
    <mergeCell ref="R91:S92"/>
    <mergeCell ref="T91:V92"/>
    <mergeCell ref="R94:S95"/>
    <mergeCell ref="T94:V95"/>
    <mergeCell ref="R97:S98"/>
    <mergeCell ref="T97:V98"/>
    <mergeCell ref="R100:S101"/>
    <mergeCell ref="T100:V101"/>
    <mergeCell ref="R103:S104"/>
    <mergeCell ref="T103:V104"/>
    <mergeCell ref="R106:S107"/>
    <mergeCell ref="T106:V107"/>
    <mergeCell ref="R109:S110"/>
    <mergeCell ref="T109:V110"/>
    <mergeCell ref="R112:S113"/>
    <mergeCell ref="T112:V113"/>
    <mergeCell ref="R115:S116"/>
    <mergeCell ref="T115:V116"/>
    <mergeCell ref="R118:S119"/>
    <mergeCell ref="T118:V119"/>
    <mergeCell ref="R121:S122"/>
    <mergeCell ref="T121:V122"/>
    <mergeCell ref="R124:S125"/>
    <mergeCell ref="T124:V125"/>
    <mergeCell ref="R145:S146"/>
    <mergeCell ref="R127:S128"/>
    <mergeCell ref="T127:V128"/>
    <mergeCell ref="R130:S131"/>
    <mergeCell ref="T130:V131"/>
    <mergeCell ref="R133:S134"/>
    <mergeCell ref="T133:V134"/>
    <mergeCell ref="T157:V158"/>
    <mergeCell ref="R136:S137"/>
    <mergeCell ref="T136:V137"/>
    <mergeCell ref="R139:S140"/>
    <mergeCell ref="T139:V140"/>
    <mergeCell ref="T148:V149"/>
    <mergeCell ref="R151:S152"/>
    <mergeCell ref="T151:V152"/>
    <mergeCell ref="R142:S143"/>
    <mergeCell ref="T142:V143"/>
    <mergeCell ref="I4:I5"/>
    <mergeCell ref="T145:V146"/>
    <mergeCell ref="K4:K5"/>
    <mergeCell ref="R160:S161"/>
    <mergeCell ref="T160:V161"/>
    <mergeCell ref="R163:S164"/>
    <mergeCell ref="T163:V164"/>
    <mergeCell ref="R154:S155"/>
    <mergeCell ref="T154:V155"/>
    <mergeCell ref="R157:S158"/>
    <mergeCell ref="J4:J5"/>
    <mergeCell ref="R148:S149"/>
    <mergeCell ref="L4:L5"/>
    <mergeCell ref="R166:S167"/>
    <mergeCell ref="T166:V167"/>
    <mergeCell ref="D1:L1"/>
    <mergeCell ref="D3:E3"/>
    <mergeCell ref="F4:F5"/>
    <mergeCell ref="G4:G5"/>
    <mergeCell ref="H4:H5"/>
  </mergeCells>
  <printOptions/>
  <pageMargins left="0.1968503937007874" right="0.27" top="0.1968503937007874" bottom="0.17" header="0.1968503937007874" footer="0.17"/>
  <pageSetup horizontalDpi="360" verticalDpi="360" orientation="portrait" paperSize="9" scale="71" r:id="rId2"/>
  <headerFooter alignWithMargins="0">
    <oddFooter>&amp;L&amp;"Arial,Grassetto"&amp;20 6&amp;C&amp;"Rockwell,Grassetto"&amp;8Classifiche by by NET.line Srl * 3T.Top Trial Team- Piacenza</oddFooter>
  </headerFooter>
  <rowBreaks count="1" manualBreakCount="1">
    <brk id="86" min="1" max="2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/>
  <dimension ref="A1:CN49"/>
  <sheetViews>
    <sheetView zoomScalePageLayoutView="0" workbookViewId="0" topLeftCell="A1">
      <pane xSplit="3" ySplit="7" topLeftCell="D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140625" defaultRowHeight="12.75"/>
  <cols>
    <col min="1" max="1" width="5.00390625" style="2" customWidth="1"/>
    <col min="2" max="2" width="5.57421875" style="2" customWidth="1"/>
    <col min="3" max="3" width="24.7109375" style="2" customWidth="1"/>
    <col min="4" max="4" width="15.7109375" style="2" customWidth="1"/>
    <col min="5" max="5" width="13.7109375" style="2" customWidth="1"/>
    <col min="6" max="6" width="12.7109375" style="2" customWidth="1"/>
    <col min="7" max="7" width="10.7109375" style="2" customWidth="1"/>
    <col min="8" max="8" width="5.7109375" style="0" customWidth="1"/>
    <col min="9" max="16" width="4.7109375" style="0" customWidth="1"/>
    <col min="17" max="18" width="4.7109375" style="2" customWidth="1"/>
    <col min="19" max="19" width="6.8515625" style="220" customWidth="1"/>
    <col min="20" max="20" width="15.421875" style="0" bestFit="1" customWidth="1"/>
    <col min="27" max="27" width="9.140625" style="2" customWidth="1"/>
    <col min="34" max="34" width="9.140625" style="2" customWidth="1"/>
    <col min="41" max="41" width="9.140625" style="2" customWidth="1"/>
    <col min="42" max="42" width="9.7109375" style="63" customWidth="1"/>
    <col min="43" max="45" width="6.7109375" style="157" customWidth="1"/>
    <col min="46" max="56" width="5.7109375" style="81" customWidth="1"/>
    <col min="57" max="57" width="3.7109375" style="81" customWidth="1"/>
    <col min="58" max="58" width="9.7109375" style="76" customWidth="1"/>
    <col min="59" max="69" width="5.7109375" style="24" customWidth="1"/>
    <col min="70" max="70" width="3.7109375" style="24" customWidth="1"/>
    <col min="71" max="71" width="9.7109375" style="77" customWidth="1"/>
    <col min="72" max="81" width="5.7109375" style="24" customWidth="1"/>
    <col min="82" max="82" width="5.7109375" style="0" customWidth="1"/>
    <col min="83" max="84" width="8.7109375" style="0" customWidth="1"/>
    <col min="85" max="85" width="5.28125" style="0" customWidth="1"/>
    <col min="86" max="86" width="6.7109375" style="0" customWidth="1"/>
    <col min="87" max="89" width="5.7109375" style="2" customWidth="1"/>
    <col min="90" max="90" width="5.7109375" style="0" customWidth="1"/>
  </cols>
  <sheetData>
    <row r="1" spans="3:28" ht="90" customHeight="1">
      <c r="C1" s="228" t="s">
        <v>82</v>
      </c>
      <c r="D1" s="228"/>
      <c r="E1" s="228"/>
      <c r="F1" s="228"/>
      <c r="G1" s="228"/>
      <c r="H1" s="228"/>
      <c r="I1" s="228"/>
      <c r="J1" s="228"/>
      <c r="K1" s="228"/>
      <c r="L1" s="229" t="s">
        <v>74</v>
      </c>
      <c r="M1" s="229"/>
      <c r="N1" s="229"/>
      <c r="O1" s="148"/>
      <c r="P1" s="148"/>
      <c r="Q1" s="185"/>
      <c r="S1" s="219"/>
      <c r="U1" s="1"/>
      <c r="V1" s="1"/>
      <c r="W1" s="1"/>
      <c r="X1" s="1"/>
      <c r="Y1" s="1"/>
      <c r="Z1" s="1"/>
      <c r="AA1" s="11"/>
      <c r="AB1" s="1"/>
    </row>
    <row r="2" spans="7:88" ht="30" customHeight="1" thickBot="1"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U2" s="1"/>
      <c r="V2" s="1"/>
      <c r="W2" s="1"/>
      <c r="X2" s="1"/>
      <c r="Y2" s="1"/>
      <c r="Z2" s="1"/>
      <c r="AA2" s="11"/>
      <c r="AB2" s="1"/>
      <c r="AT2" s="234"/>
      <c r="AU2" s="235"/>
      <c r="AV2" s="235"/>
      <c r="AW2" s="235"/>
      <c r="AX2" s="235"/>
      <c r="AY2" s="235"/>
      <c r="AZ2" s="235"/>
      <c r="BA2" s="235"/>
      <c r="BB2" s="235"/>
      <c r="BC2" s="236"/>
      <c r="BD2" s="69"/>
      <c r="BE2" s="69"/>
      <c r="BF2" s="66"/>
      <c r="BG2" s="237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78"/>
      <c r="BT2" s="231"/>
      <c r="BU2" s="232"/>
      <c r="BV2" s="232"/>
      <c r="BW2" s="232"/>
      <c r="BX2" s="232"/>
      <c r="BY2" s="232"/>
      <c r="BZ2" s="232"/>
      <c r="CA2" s="232"/>
      <c r="CB2" s="232"/>
      <c r="CC2" s="233"/>
      <c r="CD2" s="2"/>
      <c r="CE2" s="2"/>
      <c r="CF2" s="2"/>
      <c r="CG2" s="2"/>
      <c r="CH2" s="2"/>
      <c r="CI2" s="84"/>
      <c r="CJ2" s="84"/>
    </row>
    <row r="3" spans="1:88" ht="30" customHeight="1" thickTop="1">
      <c r="A3" s="87" t="s">
        <v>79</v>
      </c>
      <c r="G3" s="187"/>
      <c r="H3" s="148"/>
      <c r="I3" s="148"/>
      <c r="K3" s="186"/>
      <c r="L3" s="147"/>
      <c r="M3" s="148"/>
      <c r="O3" s="136"/>
      <c r="P3" s="136"/>
      <c r="Q3" s="136"/>
      <c r="R3" s="136"/>
      <c r="S3" s="221"/>
      <c r="U3" s="1"/>
      <c r="V3" s="1"/>
      <c r="W3" s="1"/>
      <c r="X3" s="1"/>
      <c r="Y3" s="1"/>
      <c r="Z3" s="1"/>
      <c r="AA3" s="11"/>
      <c r="AB3" s="1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6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2"/>
      <c r="BR3" s="2"/>
      <c r="BS3" s="78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2"/>
      <c r="CE3" s="2"/>
      <c r="CF3" s="2"/>
      <c r="CG3" s="2"/>
      <c r="CH3" s="2"/>
      <c r="CI3" s="84"/>
      <c r="CJ3" s="84"/>
    </row>
    <row r="4" spans="1:92" ht="30" customHeight="1">
      <c r="A4" s="188" t="s">
        <v>75</v>
      </c>
      <c r="C4" s="4" t="s">
        <v>80</v>
      </c>
      <c r="G4" s="240"/>
      <c r="H4" s="240"/>
      <c r="I4" s="240"/>
      <c r="J4" s="230" t="s">
        <v>30</v>
      </c>
      <c r="K4" s="230"/>
      <c r="L4" s="230"/>
      <c r="M4" s="230"/>
      <c r="N4" s="230"/>
      <c r="O4" s="230"/>
      <c r="P4" s="230"/>
      <c r="Q4" s="230"/>
      <c r="R4" s="230"/>
      <c r="S4" s="222"/>
      <c r="U4" s="1"/>
      <c r="V4" s="1"/>
      <c r="W4" s="1"/>
      <c r="X4" s="1"/>
      <c r="Y4" s="1"/>
      <c r="Z4" s="1"/>
      <c r="AA4" s="11"/>
      <c r="AB4" s="1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6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78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85"/>
      <c r="CE4" s="85"/>
      <c r="CF4" s="85"/>
      <c r="CG4" s="85"/>
      <c r="CH4" s="86" t="s">
        <v>51</v>
      </c>
      <c r="CN4" s="203">
        <v>0</v>
      </c>
    </row>
    <row r="5" spans="1:86" ht="48" customHeight="1" thickBot="1">
      <c r="A5" s="189"/>
      <c r="B5" s="185"/>
      <c r="C5" s="185" t="s">
        <v>210</v>
      </c>
      <c r="D5" s="186">
        <v>0.6979166666666666</v>
      </c>
      <c r="E5" s="147" t="s">
        <v>62</v>
      </c>
      <c r="F5" s="190" t="s">
        <v>81</v>
      </c>
      <c r="G5" s="184"/>
      <c r="H5" s="184"/>
      <c r="I5" s="184"/>
      <c r="J5" s="241" t="s">
        <v>78</v>
      </c>
      <c r="K5" s="241"/>
      <c r="L5" s="241"/>
      <c r="M5" s="241"/>
      <c r="N5" s="241"/>
      <c r="O5" s="241"/>
      <c r="P5" s="241"/>
      <c r="Q5" s="241"/>
      <c r="R5" s="241"/>
      <c r="S5" s="223"/>
      <c r="U5" s="1"/>
      <c r="V5" s="1"/>
      <c r="W5" s="1"/>
      <c r="X5" s="1"/>
      <c r="Y5" s="1"/>
      <c r="Z5" s="1"/>
      <c r="AA5" s="11"/>
      <c r="AB5" s="1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6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78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85"/>
      <c r="CE5" s="168">
        <v>0.25</v>
      </c>
      <c r="CF5" s="169"/>
      <c r="CG5" s="170"/>
      <c r="CH5" s="170"/>
    </row>
    <row r="6" spans="1:91" s="3" customFormat="1" ht="12.75" customHeight="1" thickBot="1" thickTop="1">
      <c r="A6" s="242" t="s">
        <v>0</v>
      </c>
      <c r="B6" s="244" t="s">
        <v>1</v>
      </c>
      <c r="C6" s="244" t="s">
        <v>2</v>
      </c>
      <c r="D6" s="244" t="s">
        <v>3</v>
      </c>
      <c r="E6" s="244" t="s">
        <v>47</v>
      </c>
      <c r="F6" s="246" t="s">
        <v>21</v>
      </c>
      <c r="G6" s="248"/>
      <c r="H6" s="47" t="s">
        <v>15</v>
      </c>
      <c r="I6" s="127" t="s">
        <v>17</v>
      </c>
      <c r="J6" s="128" t="s">
        <v>17</v>
      </c>
      <c r="K6" s="131" t="s">
        <v>17</v>
      </c>
      <c r="L6" s="54" t="s">
        <v>0</v>
      </c>
      <c r="M6" s="55" t="s">
        <v>0</v>
      </c>
      <c r="N6" s="55" t="s">
        <v>0</v>
      </c>
      <c r="O6" s="55" t="s">
        <v>0</v>
      </c>
      <c r="P6" s="56" t="s">
        <v>0</v>
      </c>
      <c r="Q6" s="54" t="s">
        <v>22</v>
      </c>
      <c r="R6" s="56" t="s">
        <v>22</v>
      </c>
      <c r="S6" s="224" t="s">
        <v>23</v>
      </c>
      <c r="U6" s="8"/>
      <c r="V6" s="9"/>
      <c r="W6" s="9"/>
      <c r="X6" s="9" t="s">
        <v>4</v>
      </c>
      <c r="Y6" s="9"/>
      <c r="Z6" s="9"/>
      <c r="AA6" s="10" t="s">
        <v>12</v>
      </c>
      <c r="AB6" s="8"/>
      <c r="AC6" s="9"/>
      <c r="AD6" s="9"/>
      <c r="AE6" s="9" t="s">
        <v>5</v>
      </c>
      <c r="AF6" s="9"/>
      <c r="AG6" s="9"/>
      <c r="AH6" s="10" t="s">
        <v>13</v>
      </c>
      <c r="AI6" s="8"/>
      <c r="AJ6" s="9"/>
      <c r="AK6" s="9"/>
      <c r="AL6" s="9" t="s">
        <v>6</v>
      </c>
      <c r="AM6" s="9"/>
      <c r="AN6" s="9"/>
      <c r="AO6" s="10" t="s">
        <v>14</v>
      </c>
      <c r="AP6" s="64"/>
      <c r="AQ6" s="158" t="s">
        <v>64</v>
      </c>
      <c r="AR6" s="159" t="s">
        <v>65</v>
      </c>
      <c r="AS6" s="160" t="s">
        <v>66</v>
      </c>
      <c r="AT6" s="70" t="s">
        <v>18</v>
      </c>
      <c r="AU6" s="71" t="s">
        <v>18</v>
      </c>
      <c r="AV6" s="71" t="s">
        <v>18</v>
      </c>
      <c r="AW6" s="71" t="s">
        <v>18</v>
      </c>
      <c r="AX6" s="71" t="s">
        <v>18</v>
      </c>
      <c r="AY6" s="71" t="s">
        <v>18</v>
      </c>
      <c r="AZ6" s="71" t="s">
        <v>18</v>
      </c>
      <c r="BA6" s="71" t="s">
        <v>18</v>
      </c>
      <c r="BB6" s="71" t="s">
        <v>18</v>
      </c>
      <c r="BC6" s="72" t="s">
        <v>18</v>
      </c>
      <c r="BD6" s="25" t="s">
        <v>25</v>
      </c>
      <c r="BE6" s="82"/>
      <c r="BF6" s="67"/>
      <c r="BG6" s="17" t="s">
        <v>19</v>
      </c>
      <c r="BH6" s="18" t="s">
        <v>19</v>
      </c>
      <c r="BI6" s="18" t="s">
        <v>19</v>
      </c>
      <c r="BJ6" s="18" t="s">
        <v>19</v>
      </c>
      <c r="BK6" s="18" t="s">
        <v>19</v>
      </c>
      <c r="BL6" s="18" t="s">
        <v>19</v>
      </c>
      <c r="BM6" s="18" t="s">
        <v>19</v>
      </c>
      <c r="BN6" s="18" t="s">
        <v>19</v>
      </c>
      <c r="BO6" s="18" t="s">
        <v>19</v>
      </c>
      <c r="BP6" s="19" t="s">
        <v>19</v>
      </c>
      <c r="BQ6" s="25" t="s">
        <v>25</v>
      </c>
      <c r="BR6" s="82"/>
      <c r="BS6" s="79"/>
      <c r="BT6" s="17" t="s">
        <v>20</v>
      </c>
      <c r="BU6" s="18" t="s">
        <v>20</v>
      </c>
      <c r="BV6" s="18" t="s">
        <v>20</v>
      </c>
      <c r="BW6" s="18" t="s">
        <v>20</v>
      </c>
      <c r="BX6" s="18" t="s">
        <v>20</v>
      </c>
      <c r="BY6" s="18" t="s">
        <v>20</v>
      </c>
      <c r="BZ6" s="18" t="s">
        <v>20</v>
      </c>
      <c r="CA6" s="18" t="s">
        <v>20</v>
      </c>
      <c r="CB6" s="18" t="s">
        <v>20</v>
      </c>
      <c r="CC6" s="19" t="s">
        <v>20</v>
      </c>
      <c r="CD6" s="25" t="s">
        <v>25</v>
      </c>
      <c r="CE6" s="171" t="s">
        <v>64</v>
      </c>
      <c r="CF6" s="171" t="s">
        <v>69</v>
      </c>
      <c r="CG6" s="172" t="s">
        <v>66</v>
      </c>
      <c r="CH6" s="172" t="s">
        <v>70</v>
      </c>
      <c r="CI6" s="82"/>
      <c r="CJ6" s="82" t="s">
        <v>76</v>
      </c>
      <c r="CK6" s="13" t="s">
        <v>49</v>
      </c>
      <c r="CL6" s="82" t="s">
        <v>22</v>
      </c>
      <c r="CM6" s="178"/>
    </row>
    <row r="7" spans="1:91" s="3" customFormat="1" ht="12.75" customHeight="1" thickBot="1" thickTop="1">
      <c r="A7" s="243"/>
      <c r="B7" s="245"/>
      <c r="C7" s="245"/>
      <c r="D7" s="245"/>
      <c r="E7" s="245"/>
      <c r="F7" s="247"/>
      <c r="G7" s="249"/>
      <c r="H7" s="50" t="s">
        <v>16</v>
      </c>
      <c r="I7" s="57">
        <v>1</v>
      </c>
      <c r="J7" s="58">
        <v>2</v>
      </c>
      <c r="K7" s="59">
        <v>3</v>
      </c>
      <c r="L7" s="57">
        <v>0</v>
      </c>
      <c r="M7" s="58">
        <v>1</v>
      </c>
      <c r="N7" s="58">
        <v>2</v>
      </c>
      <c r="O7" s="58">
        <v>3</v>
      </c>
      <c r="P7" s="59">
        <v>5</v>
      </c>
      <c r="Q7" s="60" t="s">
        <v>23</v>
      </c>
      <c r="R7" s="61" t="s">
        <v>24</v>
      </c>
      <c r="S7" s="225" t="s">
        <v>63</v>
      </c>
      <c r="T7" s="4" t="s">
        <v>10</v>
      </c>
      <c r="U7" s="5" t="s">
        <v>7</v>
      </c>
      <c r="V7" s="6">
        <v>0</v>
      </c>
      <c r="W7" s="6">
        <v>1</v>
      </c>
      <c r="X7" s="6">
        <v>2</v>
      </c>
      <c r="Y7" s="6">
        <v>3</v>
      </c>
      <c r="Z7" s="6">
        <v>5</v>
      </c>
      <c r="AA7" s="7" t="s">
        <v>11</v>
      </c>
      <c r="AB7" s="5" t="s">
        <v>8</v>
      </c>
      <c r="AC7" s="6">
        <v>0</v>
      </c>
      <c r="AD7" s="6">
        <v>1</v>
      </c>
      <c r="AE7" s="6">
        <v>2</v>
      </c>
      <c r="AF7" s="6">
        <v>3</v>
      </c>
      <c r="AG7" s="6">
        <v>5</v>
      </c>
      <c r="AH7" s="7" t="s">
        <v>11</v>
      </c>
      <c r="AI7" s="5" t="s">
        <v>9</v>
      </c>
      <c r="AJ7" s="6">
        <v>0</v>
      </c>
      <c r="AK7" s="6">
        <v>1</v>
      </c>
      <c r="AL7" s="6">
        <v>2</v>
      </c>
      <c r="AM7" s="6">
        <v>3</v>
      </c>
      <c r="AN7" s="6">
        <v>5</v>
      </c>
      <c r="AO7" s="7" t="s">
        <v>11</v>
      </c>
      <c r="AP7" s="65" t="s">
        <v>1</v>
      </c>
      <c r="AQ7" s="161" t="s">
        <v>67</v>
      </c>
      <c r="AR7" s="198" t="s">
        <v>67</v>
      </c>
      <c r="AS7" s="162" t="s">
        <v>68</v>
      </c>
      <c r="AT7" s="73">
        <v>1</v>
      </c>
      <c r="AU7" s="74">
        <v>2</v>
      </c>
      <c r="AV7" s="74">
        <v>3</v>
      </c>
      <c r="AW7" s="74">
        <v>4</v>
      </c>
      <c r="AX7" s="74">
        <v>5</v>
      </c>
      <c r="AY7" s="74">
        <v>6</v>
      </c>
      <c r="AZ7" s="74">
        <v>7</v>
      </c>
      <c r="BA7" s="74">
        <v>8</v>
      </c>
      <c r="BB7" s="74">
        <v>9</v>
      </c>
      <c r="BC7" s="75">
        <v>10</v>
      </c>
      <c r="BD7" s="26" t="s">
        <v>28</v>
      </c>
      <c r="BE7" s="83" t="s">
        <v>48</v>
      </c>
      <c r="BF7" s="68" t="s">
        <v>1</v>
      </c>
      <c r="BG7" s="20">
        <v>1</v>
      </c>
      <c r="BH7" s="21">
        <v>2</v>
      </c>
      <c r="BI7" s="21">
        <v>3</v>
      </c>
      <c r="BJ7" s="21">
        <v>4</v>
      </c>
      <c r="BK7" s="21">
        <v>5</v>
      </c>
      <c r="BL7" s="21">
        <v>6</v>
      </c>
      <c r="BM7" s="21">
        <v>7</v>
      </c>
      <c r="BN7" s="21">
        <v>8</v>
      </c>
      <c r="BO7" s="21">
        <v>9</v>
      </c>
      <c r="BP7" s="22">
        <v>10</v>
      </c>
      <c r="BQ7" s="26" t="s">
        <v>27</v>
      </c>
      <c r="BR7" s="83" t="s">
        <v>48</v>
      </c>
      <c r="BS7" s="80" t="s">
        <v>1</v>
      </c>
      <c r="BT7" s="20">
        <v>1</v>
      </c>
      <c r="BU7" s="21">
        <v>2</v>
      </c>
      <c r="BV7" s="21">
        <v>3</v>
      </c>
      <c r="BW7" s="21">
        <v>4</v>
      </c>
      <c r="BX7" s="21">
        <v>5</v>
      </c>
      <c r="BY7" s="21">
        <v>6</v>
      </c>
      <c r="BZ7" s="21">
        <v>7</v>
      </c>
      <c r="CA7" s="21">
        <v>8</v>
      </c>
      <c r="CB7" s="21">
        <v>9</v>
      </c>
      <c r="CC7" s="22">
        <v>10</v>
      </c>
      <c r="CD7" s="26" t="s">
        <v>26</v>
      </c>
      <c r="CE7" s="173" t="s">
        <v>71</v>
      </c>
      <c r="CF7" s="173" t="s">
        <v>71</v>
      </c>
      <c r="CG7" s="169" t="s">
        <v>72</v>
      </c>
      <c r="CH7" s="169" t="s">
        <v>55</v>
      </c>
      <c r="CI7" s="83" t="s">
        <v>48</v>
      </c>
      <c r="CJ7" s="83" t="s">
        <v>77</v>
      </c>
      <c r="CK7" s="14" t="s">
        <v>50</v>
      </c>
      <c r="CL7" s="83" t="s">
        <v>24</v>
      </c>
      <c r="CM7" s="178" t="s">
        <v>73</v>
      </c>
    </row>
    <row r="8" spans="1:91" s="29" customFormat="1" ht="12.75" customHeight="1" thickTop="1">
      <c r="A8" s="124">
        <v>1</v>
      </c>
      <c r="B8" s="209">
        <v>10</v>
      </c>
      <c r="C8" s="209" t="s">
        <v>83</v>
      </c>
      <c r="D8" s="151" t="s">
        <v>84</v>
      </c>
      <c r="E8" s="151" t="s">
        <v>85</v>
      </c>
      <c r="F8" s="12" t="s">
        <v>86</v>
      </c>
      <c r="G8" s="206" t="s">
        <v>80</v>
      </c>
      <c r="H8" s="126">
        <v>18</v>
      </c>
      <c r="I8" s="124">
        <v>13</v>
      </c>
      <c r="J8" s="129">
        <v>3</v>
      </c>
      <c r="K8" s="130">
        <v>2</v>
      </c>
      <c r="L8" s="124">
        <v>22</v>
      </c>
      <c r="M8" s="129">
        <v>4</v>
      </c>
      <c r="N8" s="129">
        <v>2</v>
      </c>
      <c r="O8" s="129">
        <v>0</v>
      </c>
      <c r="P8" s="130">
        <v>2</v>
      </c>
      <c r="Q8" s="205">
        <v>0</v>
      </c>
      <c r="R8" s="130">
        <v>0</v>
      </c>
      <c r="S8" s="226">
        <v>5.5</v>
      </c>
      <c r="T8" s="183">
        <v>13416282</v>
      </c>
      <c r="U8" s="91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4">
        <v>0</v>
      </c>
      <c r="AB8" s="91">
        <v>0</v>
      </c>
      <c r="AC8" s="93">
        <v>0</v>
      </c>
      <c r="AD8" s="93">
        <v>0</v>
      </c>
      <c r="AE8" s="93">
        <v>0</v>
      </c>
      <c r="AF8" s="93">
        <v>0</v>
      </c>
      <c r="AG8" s="93">
        <v>0</v>
      </c>
      <c r="AH8" s="94">
        <v>0</v>
      </c>
      <c r="AI8" s="91">
        <v>0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  <c r="AO8" s="94">
        <v>0</v>
      </c>
      <c r="AP8" s="95">
        <v>10</v>
      </c>
      <c r="AQ8" s="163"/>
      <c r="AR8" s="197">
        <v>0</v>
      </c>
      <c r="AS8" s="164">
        <v>0</v>
      </c>
      <c r="AT8" s="97"/>
      <c r="AU8" s="97"/>
      <c r="AV8" s="97"/>
      <c r="AW8" s="97"/>
      <c r="AX8" s="97"/>
      <c r="AY8" s="97"/>
      <c r="AZ8" s="97"/>
      <c r="BA8" s="97"/>
      <c r="BB8" s="97"/>
      <c r="BC8" s="98"/>
      <c r="BD8" s="116">
        <v>0</v>
      </c>
      <c r="BE8" s="100"/>
      <c r="BF8" s="101">
        <v>10</v>
      </c>
      <c r="BG8" s="102"/>
      <c r="BH8" s="103"/>
      <c r="BI8" s="103"/>
      <c r="BJ8" s="103"/>
      <c r="BK8" s="103"/>
      <c r="BL8" s="103"/>
      <c r="BM8" s="103"/>
      <c r="BN8" s="103"/>
      <c r="BO8" s="103"/>
      <c r="BP8" s="104"/>
      <c r="BQ8" s="99">
        <v>0</v>
      </c>
      <c r="BR8" s="100">
        <v>0</v>
      </c>
      <c r="BS8" s="105">
        <v>10</v>
      </c>
      <c r="BT8" s="96"/>
      <c r="BU8" s="97"/>
      <c r="BV8" s="97"/>
      <c r="BW8" s="97"/>
      <c r="BX8" s="97"/>
      <c r="BY8" s="97"/>
      <c r="BZ8" s="97"/>
      <c r="CA8" s="97"/>
      <c r="CB8" s="97"/>
      <c r="CC8" s="98"/>
      <c r="CD8" s="99">
        <v>0</v>
      </c>
      <c r="CE8" s="181">
        <v>0.25</v>
      </c>
      <c r="CF8" s="174"/>
      <c r="CG8" s="164">
        <v>0</v>
      </c>
      <c r="CH8" s="175">
        <v>0</v>
      </c>
      <c r="CI8" s="100">
        <v>0</v>
      </c>
      <c r="CJ8" s="204">
        <v>0</v>
      </c>
      <c r="CK8" s="92"/>
      <c r="CL8" s="100"/>
      <c r="CM8" s="179" t="s">
        <v>80</v>
      </c>
    </row>
    <row r="9" spans="1:91" s="29" customFormat="1" ht="12.75" customHeight="1">
      <c r="A9" s="110">
        <v>2</v>
      </c>
      <c r="B9" s="209">
        <v>1</v>
      </c>
      <c r="C9" s="209" t="s">
        <v>87</v>
      </c>
      <c r="D9" s="151" t="s">
        <v>88</v>
      </c>
      <c r="E9" s="151" t="s">
        <v>85</v>
      </c>
      <c r="F9" s="12" t="s">
        <v>86</v>
      </c>
      <c r="G9" s="207" t="s">
        <v>80</v>
      </c>
      <c r="H9" s="125">
        <v>21</v>
      </c>
      <c r="I9" s="110">
        <v>15</v>
      </c>
      <c r="J9" s="108">
        <v>2</v>
      </c>
      <c r="K9" s="109">
        <v>4</v>
      </c>
      <c r="L9" s="110">
        <v>19</v>
      </c>
      <c r="M9" s="108">
        <v>6</v>
      </c>
      <c r="N9" s="108">
        <v>2</v>
      </c>
      <c r="O9" s="108">
        <v>2</v>
      </c>
      <c r="P9" s="109">
        <v>1</v>
      </c>
      <c r="Q9" s="110">
        <v>0</v>
      </c>
      <c r="R9" s="109">
        <v>0</v>
      </c>
      <c r="S9" s="227">
        <v>5.55</v>
      </c>
      <c r="T9" s="183">
        <v>13088229</v>
      </c>
      <c r="U9" s="106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11">
        <v>0</v>
      </c>
      <c r="AB9" s="106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11">
        <v>0</v>
      </c>
      <c r="AI9" s="106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0</v>
      </c>
      <c r="AO9" s="111">
        <v>0</v>
      </c>
      <c r="AP9" s="112">
        <v>1</v>
      </c>
      <c r="AQ9" s="165"/>
      <c r="AR9" s="166">
        <v>0</v>
      </c>
      <c r="AS9" s="167">
        <v>0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5"/>
      <c r="BD9" s="116">
        <v>0</v>
      </c>
      <c r="BE9" s="117"/>
      <c r="BF9" s="118">
        <v>1</v>
      </c>
      <c r="BG9" s="119"/>
      <c r="BH9" s="120"/>
      <c r="BI9" s="120"/>
      <c r="BJ9" s="120"/>
      <c r="BK9" s="120"/>
      <c r="BL9" s="120"/>
      <c r="BM9" s="120"/>
      <c r="BN9" s="120"/>
      <c r="BO9" s="120"/>
      <c r="BP9" s="121"/>
      <c r="BQ9" s="116">
        <v>0</v>
      </c>
      <c r="BR9" s="117">
        <v>0</v>
      </c>
      <c r="BS9" s="122">
        <v>1</v>
      </c>
      <c r="BT9" s="113"/>
      <c r="BU9" s="114"/>
      <c r="BV9" s="114"/>
      <c r="BW9" s="114"/>
      <c r="BX9" s="114"/>
      <c r="BY9" s="114"/>
      <c r="BZ9" s="114"/>
      <c r="CA9" s="114"/>
      <c r="CB9" s="114"/>
      <c r="CC9" s="115"/>
      <c r="CD9" s="116">
        <v>0</v>
      </c>
      <c r="CE9" s="182">
        <v>0.25</v>
      </c>
      <c r="CF9" s="176"/>
      <c r="CG9" s="167">
        <v>0</v>
      </c>
      <c r="CH9" s="177">
        <v>0</v>
      </c>
      <c r="CI9" s="117">
        <v>0</v>
      </c>
      <c r="CJ9" s="117">
        <v>0</v>
      </c>
      <c r="CK9" s="107"/>
      <c r="CL9" s="117"/>
      <c r="CM9" s="180" t="s">
        <v>80</v>
      </c>
    </row>
    <row r="10" spans="1:91" s="29" customFormat="1" ht="12.75" customHeight="1">
      <c r="A10" s="110">
        <v>3</v>
      </c>
      <c r="B10" s="209">
        <v>4</v>
      </c>
      <c r="C10" s="209" t="s">
        <v>89</v>
      </c>
      <c r="D10" s="151" t="s">
        <v>90</v>
      </c>
      <c r="E10" s="151" t="s">
        <v>80</v>
      </c>
      <c r="F10" s="12" t="s">
        <v>91</v>
      </c>
      <c r="G10" s="207" t="s">
        <v>80</v>
      </c>
      <c r="H10" s="125">
        <v>28</v>
      </c>
      <c r="I10" s="110">
        <v>14</v>
      </c>
      <c r="J10" s="108">
        <v>9</v>
      </c>
      <c r="K10" s="109">
        <v>5</v>
      </c>
      <c r="L10" s="110">
        <v>14</v>
      </c>
      <c r="M10" s="108">
        <v>7</v>
      </c>
      <c r="N10" s="108">
        <v>6</v>
      </c>
      <c r="O10" s="108">
        <v>3</v>
      </c>
      <c r="P10" s="109">
        <v>0</v>
      </c>
      <c r="Q10" s="110">
        <v>0</v>
      </c>
      <c r="R10" s="109">
        <v>0</v>
      </c>
      <c r="S10" s="227">
        <v>5.59</v>
      </c>
      <c r="T10" s="183">
        <v>12339580.4</v>
      </c>
      <c r="U10" s="106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11">
        <v>0</v>
      </c>
      <c r="AB10" s="106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11">
        <v>0</v>
      </c>
      <c r="AI10" s="106">
        <v>0</v>
      </c>
      <c r="AJ10" s="108">
        <v>0</v>
      </c>
      <c r="AK10" s="108">
        <v>0</v>
      </c>
      <c r="AL10" s="108">
        <v>0</v>
      </c>
      <c r="AM10" s="108">
        <v>0</v>
      </c>
      <c r="AN10" s="108">
        <v>0</v>
      </c>
      <c r="AO10" s="111">
        <v>0</v>
      </c>
      <c r="AP10" s="112">
        <v>4</v>
      </c>
      <c r="AQ10" s="165"/>
      <c r="AR10" s="166">
        <v>0</v>
      </c>
      <c r="AS10" s="167">
        <v>0</v>
      </c>
      <c r="AT10" s="114"/>
      <c r="AU10" s="114"/>
      <c r="AV10" s="114"/>
      <c r="AW10" s="114"/>
      <c r="AX10" s="114"/>
      <c r="AY10" s="114"/>
      <c r="AZ10" s="114"/>
      <c r="BA10" s="114"/>
      <c r="BB10" s="114"/>
      <c r="BC10" s="115"/>
      <c r="BD10" s="116">
        <v>0</v>
      </c>
      <c r="BE10" s="117"/>
      <c r="BF10" s="118">
        <v>4</v>
      </c>
      <c r="BG10" s="119"/>
      <c r="BH10" s="120"/>
      <c r="BI10" s="120"/>
      <c r="BJ10" s="120"/>
      <c r="BK10" s="120"/>
      <c r="BL10" s="120"/>
      <c r="BM10" s="120"/>
      <c r="BN10" s="120"/>
      <c r="BO10" s="120"/>
      <c r="BP10" s="121"/>
      <c r="BQ10" s="116">
        <v>0</v>
      </c>
      <c r="BR10" s="117">
        <v>0</v>
      </c>
      <c r="BS10" s="122">
        <v>4</v>
      </c>
      <c r="BT10" s="113"/>
      <c r="BU10" s="114"/>
      <c r="BV10" s="114"/>
      <c r="BW10" s="114"/>
      <c r="BX10" s="114"/>
      <c r="BY10" s="114"/>
      <c r="BZ10" s="114"/>
      <c r="CA10" s="114"/>
      <c r="CB10" s="114"/>
      <c r="CC10" s="115"/>
      <c r="CD10" s="116">
        <v>0</v>
      </c>
      <c r="CE10" s="182">
        <v>0.25</v>
      </c>
      <c r="CF10" s="176"/>
      <c r="CG10" s="167">
        <v>0</v>
      </c>
      <c r="CH10" s="177">
        <v>0</v>
      </c>
      <c r="CI10" s="117">
        <v>0</v>
      </c>
      <c r="CJ10" s="117">
        <v>0</v>
      </c>
      <c r="CK10" s="107"/>
      <c r="CL10" s="117"/>
      <c r="CM10" s="180" t="s">
        <v>80</v>
      </c>
    </row>
    <row r="11" spans="1:91" s="29" customFormat="1" ht="12.75" customHeight="1">
      <c r="A11" s="110">
        <v>4</v>
      </c>
      <c r="B11" s="209">
        <v>17</v>
      </c>
      <c r="C11" s="209" t="s">
        <v>92</v>
      </c>
      <c r="D11" s="151" t="s">
        <v>84</v>
      </c>
      <c r="E11" s="151" t="s">
        <v>85</v>
      </c>
      <c r="F11" s="12" t="s">
        <v>86</v>
      </c>
      <c r="G11" s="207" t="s">
        <v>80</v>
      </c>
      <c r="H11" s="125">
        <v>40</v>
      </c>
      <c r="I11" s="110">
        <v>13</v>
      </c>
      <c r="J11" s="108">
        <v>18</v>
      </c>
      <c r="K11" s="109">
        <v>9</v>
      </c>
      <c r="L11" s="110">
        <v>13</v>
      </c>
      <c r="M11" s="108">
        <v>8</v>
      </c>
      <c r="N11" s="108">
        <v>1</v>
      </c>
      <c r="O11" s="108">
        <v>5</v>
      </c>
      <c r="P11" s="109">
        <v>3</v>
      </c>
      <c r="Q11" s="110">
        <v>0</v>
      </c>
      <c r="R11" s="109">
        <v>0</v>
      </c>
      <c r="S11" s="227">
        <v>5.58</v>
      </c>
      <c r="T11" s="183">
        <v>11130117.8</v>
      </c>
      <c r="U11" s="106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11">
        <v>0</v>
      </c>
      <c r="AB11" s="106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11">
        <v>0</v>
      </c>
      <c r="AI11" s="106">
        <v>0</v>
      </c>
      <c r="AJ11" s="108">
        <v>0</v>
      </c>
      <c r="AK11" s="108">
        <v>0</v>
      </c>
      <c r="AL11" s="108">
        <v>0</v>
      </c>
      <c r="AM11" s="108">
        <v>0</v>
      </c>
      <c r="AN11" s="108">
        <v>0</v>
      </c>
      <c r="AO11" s="111">
        <v>0</v>
      </c>
      <c r="AP11" s="112">
        <v>17</v>
      </c>
      <c r="AQ11" s="165"/>
      <c r="AR11" s="166">
        <v>0</v>
      </c>
      <c r="AS11" s="167">
        <v>0</v>
      </c>
      <c r="AT11" s="114"/>
      <c r="AU11" s="114"/>
      <c r="AV11" s="114"/>
      <c r="AW11" s="114"/>
      <c r="AX11" s="114"/>
      <c r="AY11" s="114"/>
      <c r="AZ11" s="114"/>
      <c r="BA11" s="114"/>
      <c r="BB11" s="114"/>
      <c r="BC11" s="115"/>
      <c r="BD11" s="116">
        <v>0</v>
      </c>
      <c r="BE11" s="117"/>
      <c r="BF11" s="118">
        <v>17</v>
      </c>
      <c r="BG11" s="119"/>
      <c r="BH11" s="120"/>
      <c r="BI11" s="120"/>
      <c r="BJ11" s="120"/>
      <c r="BK11" s="120"/>
      <c r="BL11" s="114"/>
      <c r="BM11" s="120"/>
      <c r="BN11" s="120"/>
      <c r="BO11" s="120"/>
      <c r="BP11" s="121"/>
      <c r="BQ11" s="116">
        <v>0</v>
      </c>
      <c r="BR11" s="117">
        <v>0</v>
      </c>
      <c r="BS11" s="122">
        <v>17</v>
      </c>
      <c r="BT11" s="113"/>
      <c r="BU11" s="114"/>
      <c r="BV11" s="114"/>
      <c r="BW11" s="114"/>
      <c r="BX11" s="114"/>
      <c r="BY11" s="114"/>
      <c r="BZ11" s="114"/>
      <c r="CA11" s="114"/>
      <c r="CB11" s="114"/>
      <c r="CC11" s="115"/>
      <c r="CD11" s="116">
        <v>0</v>
      </c>
      <c r="CE11" s="182">
        <v>0.25</v>
      </c>
      <c r="CF11" s="176"/>
      <c r="CG11" s="167">
        <v>0</v>
      </c>
      <c r="CH11" s="177">
        <v>0</v>
      </c>
      <c r="CI11" s="117">
        <v>0</v>
      </c>
      <c r="CJ11" s="117">
        <v>0</v>
      </c>
      <c r="CK11" s="107"/>
      <c r="CL11" s="117"/>
      <c r="CM11" s="180" t="s">
        <v>80</v>
      </c>
    </row>
    <row r="12" spans="1:91" s="29" customFormat="1" ht="12.75" customHeight="1">
      <c r="A12" s="110">
        <v>5</v>
      </c>
      <c r="B12" s="209">
        <v>6</v>
      </c>
      <c r="C12" s="209" t="s">
        <v>93</v>
      </c>
      <c r="D12" s="151" t="s">
        <v>94</v>
      </c>
      <c r="E12" s="151" t="s">
        <v>85</v>
      </c>
      <c r="F12" s="12" t="s">
        <v>86</v>
      </c>
      <c r="G12" s="207" t="s">
        <v>80</v>
      </c>
      <c r="H12" s="125">
        <v>46</v>
      </c>
      <c r="I12" s="110">
        <v>22</v>
      </c>
      <c r="J12" s="108">
        <v>10</v>
      </c>
      <c r="K12" s="109">
        <v>14</v>
      </c>
      <c r="L12" s="110">
        <v>12</v>
      </c>
      <c r="M12" s="108">
        <v>7</v>
      </c>
      <c r="N12" s="108">
        <v>2</v>
      </c>
      <c r="O12" s="108">
        <v>5</v>
      </c>
      <c r="P12" s="109">
        <v>4</v>
      </c>
      <c r="Q12" s="110">
        <v>0</v>
      </c>
      <c r="R12" s="109">
        <v>0</v>
      </c>
      <c r="S12" s="227">
        <v>5.47</v>
      </c>
      <c r="T12" s="183">
        <v>10519377.2</v>
      </c>
      <c r="U12" s="106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11">
        <v>0</v>
      </c>
      <c r="AB12" s="106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11">
        <v>0</v>
      </c>
      <c r="AI12" s="106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11">
        <v>0</v>
      </c>
      <c r="AP12" s="112">
        <v>6</v>
      </c>
      <c r="AQ12" s="165"/>
      <c r="AR12" s="166">
        <v>0</v>
      </c>
      <c r="AS12" s="167">
        <v>0</v>
      </c>
      <c r="AT12" s="114"/>
      <c r="AU12" s="114"/>
      <c r="AV12" s="114"/>
      <c r="AW12" s="114"/>
      <c r="AX12" s="114"/>
      <c r="AY12" s="114"/>
      <c r="AZ12" s="114"/>
      <c r="BA12" s="114"/>
      <c r="BB12" s="114"/>
      <c r="BC12" s="115"/>
      <c r="BD12" s="116">
        <v>0</v>
      </c>
      <c r="BE12" s="117"/>
      <c r="BF12" s="118">
        <v>6</v>
      </c>
      <c r="BG12" s="119"/>
      <c r="BH12" s="120"/>
      <c r="BI12" s="120"/>
      <c r="BJ12" s="120"/>
      <c r="BK12" s="120"/>
      <c r="BL12" s="120"/>
      <c r="BM12" s="120"/>
      <c r="BN12" s="120"/>
      <c r="BO12" s="120"/>
      <c r="BP12" s="121"/>
      <c r="BQ12" s="116">
        <v>0</v>
      </c>
      <c r="BR12" s="117">
        <v>0</v>
      </c>
      <c r="BS12" s="122">
        <v>6</v>
      </c>
      <c r="BT12" s="113"/>
      <c r="BU12" s="114"/>
      <c r="BV12" s="114"/>
      <c r="BW12" s="114"/>
      <c r="BX12" s="114"/>
      <c r="BY12" s="114"/>
      <c r="BZ12" s="114"/>
      <c r="CA12" s="114"/>
      <c r="CB12" s="114"/>
      <c r="CC12" s="115"/>
      <c r="CD12" s="116">
        <v>0</v>
      </c>
      <c r="CE12" s="182">
        <v>0.25</v>
      </c>
      <c r="CF12" s="176"/>
      <c r="CG12" s="167">
        <v>0</v>
      </c>
      <c r="CH12" s="177">
        <v>0</v>
      </c>
      <c r="CI12" s="117">
        <v>0</v>
      </c>
      <c r="CJ12" s="117">
        <v>0</v>
      </c>
      <c r="CK12" s="107"/>
      <c r="CL12" s="117"/>
      <c r="CM12" s="180" t="s">
        <v>80</v>
      </c>
    </row>
    <row r="13" spans="1:91" s="29" customFormat="1" ht="12.75" customHeight="1">
      <c r="A13" s="110">
        <v>6</v>
      </c>
      <c r="B13" s="209">
        <v>5</v>
      </c>
      <c r="C13" s="209" t="s">
        <v>95</v>
      </c>
      <c r="D13" s="151" t="s">
        <v>96</v>
      </c>
      <c r="E13" s="151" t="s">
        <v>80</v>
      </c>
      <c r="F13" s="12" t="s">
        <v>97</v>
      </c>
      <c r="G13" s="207" t="s">
        <v>80</v>
      </c>
      <c r="H13" s="125">
        <v>51</v>
      </c>
      <c r="I13" s="110">
        <v>19</v>
      </c>
      <c r="J13" s="108">
        <v>20</v>
      </c>
      <c r="K13" s="109">
        <v>12</v>
      </c>
      <c r="L13" s="110">
        <v>11</v>
      </c>
      <c r="M13" s="108">
        <v>8</v>
      </c>
      <c r="N13" s="108">
        <v>2</v>
      </c>
      <c r="O13" s="108">
        <v>3</v>
      </c>
      <c r="P13" s="109">
        <v>6</v>
      </c>
      <c r="Q13" s="110">
        <v>0</v>
      </c>
      <c r="R13" s="109">
        <v>0</v>
      </c>
      <c r="S13" s="227">
        <v>5.37</v>
      </c>
      <c r="T13" s="183">
        <v>10010503.2</v>
      </c>
      <c r="U13" s="106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11">
        <v>0</v>
      </c>
      <c r="AB13" s="106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11">
        <v>0</v>
      </c>
      <c r="AI13" s="106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11">
        <v>0</v>
      </c>
      <c r="AP13" s="112">
        <v>5</v>
      </c>
      <c r="AQ13" s="165"/>
      <c r="AR13" s="166">
        <v>0</v>
      </c>
      <c r="AS13" s="167">
        <v>0</v>
      </c>
      <c r="AT13" s="194"/>
      <c r="AU13" s="194"/>
      <c r="AV13" s="194"/>
      <c r="AW13" s="194"/>
      <c r="AX13" s="194"/>
      <c r="AY13" s="194"/>
      <c r="AZ13" s="194"/>
      <c r="BA13" s="194"/>
      <c r="BB13" s="194"/>
      <c r="BC13" s="195"/>
      <c r="BD13" s="116">
        <v>0</v>
      </c>
      <c r="BE13" s="117"/>
      <c r="BF13" s="118">
        <v>5</v>
      </c>
      <c r="BG13" s="119"/>
      <c r="BH13" s="120"/>
      <c r="BI13" s="120"/>
      <c r="BJ13" s="120"/>
      <c r="BK13" s="120"/>
      <c r="BL13" s="120"/>
      <c r="BM13" s="120"/>
      <c r="BN13" s="120"/>
      <c r="BO13" s="120"/>
      <c r="BP13" s="121"/>
      <c r="BQ13" s="116">
        <v>0</v>
      </c>
      <c r="BR13" s="117">
        <v>0</v>
      </c>
      <c r="BS13" s="122">
        <v>5</v>
      </c>
      <c r="BT13" s="113"/>
      <c r="BU13" s="114"/>
      <c r="BV13" s="114"/>
      <c r="BW13" s="114"/>
      <c r="BX13" s="114"/>
      <c r="BY13" s="114"/>
      <c r="BZ13" s="114"/>
      <c r="CA13" s="114"/>
      <c r="CB13" s="114"/>
      <c r="CC13" s="115"/>
      <c r="CD13" s="116">
        <v>0</v>
      </c>
      <c r="CE13" s="182">
        <v>0.25</v>
      </c>
      <c r="CF13" s="176"/>
      <c r="CG13" s="167">
        <v>0</v>
      </c>
      <c r="CH13" s="177">
        <v>0</v>
      </c>
      <c r="CI13" s="117">
        <v>0</v>
      </c>
      <c r="CJ13" s="117">
        <v>0</v>
      </c>
      <c r="CK13" s="107"/>
      <c r="CL13" s="117"/>
      <c r="CM13" s="180" t="s">
        <v>80</v>
      </c>
    </row>
    <row r="14" spans="1:91" s="29" customFormat="1" ht="12.75" customHeight="1">
      <c r="A14" s="110">
        <v>7</v>
      </c>
      <c r="B14" s="209">
        <v>3</v>
      </c>
      <c r="C14" s="209" t="s">
        <v>98</v>
      </c>
      <c r="D14" s="151" t="s">
        <v>88</v>
      </c>
      <c r="E14" s="151" t="s">
        <v>80</v>
      </c>
      <c r="F14" s="12" t="s">
        <v>99</v>
      </c>
      <c r="G14" s="207" t="s">
        <v>80</v>
      </c>
      <c r="H14" s="125">
        <v>54</v>
      </c>
      <c r="I14" s="110">
        <v>26</v>
      </c>
      <c r="J14" s="108">
        <v>15</v>
      </c>
      <c r="K14" s="109">
        <v>13</v>
      </c>
      <c r="L14" s="110">
        <v>15</v>
      </c>
      <c r="M14" s="108">
        <v>4</v>
      </c>
      <c r="N14" s="108">
        <v>1</v>
      </c>
      <c r="O14" s="108">
        <v>1</v>
      </c>
      <c r="P14" s="109">
        <v>9</v>
      </c>
      <c r="Q14" s="110">
        <v>0</v>
      </c>
      <c r="R14" s="109">
        <v>0</v>
      </c>
      <c r="S14" s="227">
        <v>5.5</v>
      </c>
      <c r="T14" s="183">
        <v>9746199</v>
      </c>
      <c r="U14" s="106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11">
        <v>0</v>
      </c>
      <c r="AB14" s="106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11">
        <v>0</v>
      </c>
      <c r="AI14" s="106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11">
        <v>0</v>
      </c>
      <c r="AP14" s="112">
        <v>3</v>
      </c>
      <c r="AQ14" s="165"/>
      <c r="AR14" s="166">
        <v>0</v>
      </c>
      <c r="AS14" s="167">
        <v>0</v>
      </c>
      <c r="AT14" s="114"/>
      <c r="AU14" s="114"/>
      <c r="AV14" s="114"/>
      <c r="AW14" s="208"/>
      <c r="AX14" s="114"/>
      <c r="AY14" s="114"/>
      <c r="AZ14" s="114"/>
      <c r="BA14" s="114"/>
      <c r="BB14" s="114"/>
      <c r="BC14" s="115"/>
      <c r="BD14" s="116">
        <v>0</v>
      </c>
      <c r="BE14" s="117"/>
      <c r="BF14" s="118">
        <v>3</v>
      </c>
      <c r="BG14" s="119"/>
      <c r="BH14" s="120"/>
      <c r="BI14" s="120"/>
      <c r="BJ14" s="208"/>
      <c r="BK14" s="120"/>
      <c r="BL14" s="120"/>
      <c r="BM14" s="120"/>
      <c r="BN14" s="120"/>
      <c r="BO14" s="120"/>
      <c r="BP14" s="121"/>
      <c r="BQ14" s="116">
        <v>0</v>
      </c>
      <c r="BR14" s="117">
        <v>0</v>
      </c>
      <c r="BS14" s="122">
        <v>3</v>
      </c>
      <c r="BT14" s="113"/>
      <c r="BU14" s="114"/>
      <c r="BV14" s="114"/>
      <c r="BW14" s="114"/>
      <c r="BX14" s="114"/>
      <c r="BY14" s="114"/>
      <c r="BZ14" s="114"/>
      <c r="CA14" s="114"/>
      <c r="CB14" s="114"/>
      <c r="CC14" s="115"/>
      <c r="CD14" s="116">
        <v>0</v>
      </c>
      <c r="CE14" s="182">
        <v>0.25</v>
      </c>
      <c r="CF14" s="176"/>
      <c r="CG14" s="167">
        <v>0</v>
      </c>
      <c r="CH14" s="177">
        <v>0</v>
      </c>
      <c r="CI14" s="117">
        <v>0</v>
      </c>
      <c r="CJ14" s="117">
        <v>0</v>
      </c>
      <c r="CK14" s="107"/>
      <c r="CL14" s="117"/>
      <c r="CM14" s="180" t="s">
        <v>80</v>
      </c>
    </row>
    <row r="15" spans="1:91" s="29" customFormat="1" ht="12.75" customHeight="1">
      <c r="A15" s="110">
        <v>8</v>
      </c>
      <c r="B15" s="209">
        <v>2</v>
      </c>
      <c r="C15" s="209" t="s">
        <v>100</v>
      </c>
      <c r="D15" s="151" t="s">
        <v>88</v>
      </c>
      <c r="E15" s="151" t="s">
        <v>80</v>
      </c>
      <c r="F15" s="12" t="s">
        <v>97</v>
      </c>
      <c r="G15" s="207" t="s">
        <v>80</v>
      </c>
      <c r="H15" s="125">
        <v>65</v>
      </c>
      <c r="I15" s="110">
        <v>32</v>
      </c>
      <c r="J15" s="108">
        <v>19</v>
      </c>
      <c r="K15" s="109">
        <v>12</v>
      </c>
      <c r="L15" s="110">
        <v>9</v>
      </c>
      <c r="M15" s="108">
        <v>3</v>
      </c>
      <c r="N15" s="108">
        <v>8</v>
      </c>
      <c r="O15" s="108">
        <v>3</v>
      </c>
      <c r="P15" s="109">
        <v>7</v>
      </c>
      <c r="Q15" s="110">
        <v>2</v>
      </c>
      <c r="R15" s="109">
        <v>0</v>
      </c>
      <c r="S15" s="227">
        <v>5.55</v>
      </c>
      <c r="T15" s="183">
        <v>8785845</v>
      </c>
      <c r="U15" s="106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11">
        <v>0</v>
      </c>
      <c r="AB15" s="106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11">
        <v>0</v>
      </c>
      <c r="AI15" s="106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11">
        <v>0</v>
      </c>
      <c r="AP15" s="112">
        <v>2</v>
      </c>
      <c r="AQ15" s="165"/>
      <c r="AR15" s="166">
        <v>0</v>
      </c>
      <c r="AS15" s="167">
        <v>0</v>
      </c>
      <c r="AT15" s="114"/>
      <c r="AU15" s="114"/>
      <c r="AV15" s="114"/>
      <c r="AW15" s="114"/>
      <c r="AX15" s="114"/>
      <c r="AY15" s="114"/>
      <c r="AZ15" s="114"/>
      <c r="BA15" s="114"/>
      <c r="BB15" s="114"/>
      <c r="BC15" s="115"/>
      <c r="BD15" s="116">
        <v>0</v>
      </c>
      <c r="BE15" s="117"/>
      <c r="BF15" s="118">
        <v>2</v>
      </c>
      <c r="BG15" s="119"/>
      <c r="BH15" s="120"/>
      <c r="BI15" s="120"/>
      <c r="BJ15" s="120"/>
      <c r="BK15" s="120"/>
      <c r="BL15" s="120"/>
      <c r="BM15" s="120"/>
      <c r="BN15" s="120"/>
      <c r="BO15" s="120"/>
      <c r="BP15" s="121"/>
      <c r="BQ15" s="116">
        <v>0</v>
      </c>
      <c r="BR15" s="117">
        <v>0</v>
      </c>
      <c r="BS15" s="122">
        <v>2</v>
      </c>
      <c r="BT15" s="113"/>
      <c r="BU15" s="114"/>
      <c r="BV15" s="114"/>
      <c r="BW15" s="114"/>
      <c r="BX15" s="114"/>
      <c r="BY15" s="114"/>
      <c r="BZ15" s="114"/>
      <c r="CA15" s="114"/>
      <c r="CB15" s="114"/>
      <c r="CC15" s="115"/>
      <c r="CD15" s="116">
        <v>0</v>
      </c>
      <c r="CE15" s="182">
        <v>0.25</v>
      </c>
      <c r="CF15" s="176"/>
      <c r="CG15" s="167">
        <v>0</v>
      </c>
      <c r="CH15" s="177">
        <v>0</v>
      </c>
      <c r="CI15" s="117">
        <v>0</v>
      </c>
      <c r="CJ15" s="117">
        <v>0</v>
      </c>
      <c r="CK15" s="107"/>
      <c r="CL15" s="117"/>
      <c r="CM15" s="180" t="s">
        <v>80</v>
      </c>
    </row>
    <row r="16" spans="1:91" s="29" customFormat="1" ht="12.75" customHeight="1">
      <c r="A16" s="110">
        <v>9</v>
      </c>
      <c r="B16" s="209">
        <v>8</v>
      </c>
      <c r="C16" s="209" t="s">
        <v>101</v>
      </c>
      <c r="D16" s="151" t="s">
        <v>90</v>
      </c>
      <c r="E16" s="151" t="s">
        <v>80</v>
      </c>
      <c r="F16" s="12" t="s">
        <v>91</v>
      </c>
      <c r="G16" s="207" t="s">
        <v>80</v>
      </c>
      <c r="H16" s="125">
        <v>65</v>
      </c>
      <c r="I16" s="110">
        <v>33</v>
      </c>
      <c r="J16" s="108">
        <v>24</v>
      </c>
      <c r="K16" s="109">
        <v>8</v>
      </c>
      <c r="L16" s="110">
        <v>13</v>
      </c>
      <c r="M16" s="108">
        <v>3</v>
      </c>
      <c r="N16" s="108">
        <v>2</v>
      </c>
      <c r="O16" s="108">
        <v>1</v>
      </c>
      <c r="P16" s="109">
        <v>11</v>
      </c>
      <c r="Q16" s="196">
        <v>0</v>
      </c>
      <c r="R16" s="109">
        <v>0</v>
      </c>
      <c r="S16" s="227">
        <v>5.32</v>
      </c>
      <c r="T16" s="183">
        <v>8625560.2</v>
      </c>
      <c r="U16" s="106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11">
        <v>0</v>
      </c>
      <c r="AB16" s="106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11">
        <v>0</v>
      </c>
      <c r="AI16" s="106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11">
        <v>0</v>
      </c>
      <c r="AP16" s="112">
        <v>8</v>
      </c>
      <c r="AQ16" s="165"/>
      <c r="AR16" s="166">
        <v>0</v>
      </c>
      <c r="AS16" s="167">
        <v>0</v>
      </c>
      <c r="AT16" s="114"/>
      <c r="AU16" s="114"/>
      <c r="AV16" s="114"/>
      <c r="AW16" s="114"/>
      <c r="AX16" s="114"/>
      <c r="AY16" s="114"/>
      <c r="AZ16" s="114"/>
      <c r="BA16" s="114"/>
      <c r="BB16" s="114"/>
      <c r="BC16" s="115"/>
      <c r="BD16" s="116">
        <v>0</v>
      </c>
      <c r="BE16" s="117"/>
      <c r="BF16" s="118">
        <v>8</v>
      </c>
      <c r="BG16" s="119"/>
      <c r="BH16" s="120"/>
      <c r="BI16" s="120"/>
      <c r="BJ16" s="120"/>
      <c r="BK16" s="120"/>
      <c r="BL16" s="120"/>
      <c r="BM16" s="120"/>
      <c r="BN16" s="120"/>
      <c r="BO16" s="120"/>
      <c r="BP16" s="121"/>
      <c r="BQ16" s="116">
        <v>0</v>
      </c>
      <c r="BR16" s="117">
        <v>0</v>
      </c>
      <c r="BS16" s="122">
        <v>8</v>
      </c>
      <c r="BT16" s="113"/>
      <c r="BU16" s="114"/>
      <c r="BV16" s="114"/>
      <c r="BW16" s="114"/>
      <c r="BX16" s="114"/>
      <c r="BY16" s="114"/>
      <c r="BZ16" s="114"/>
      <c r="CA16" s="114"/>
      <c r="CB16" s="114"/>
      <c r="CC16" s="115"/>
      <c r="CD16" s="116">
        <v>0</v>
      </c>
      <c r="CE16" s="182">
        <v>0.25</v>
      </c>
      <c r="CF16" s="176"/>
      <c r="CG16" s="167">
        <v>0</v>
      </c>
      <c r="CH16" s="177">
        <v>0</v>
      </c>
      <c r="CI16" s="117">
        <v>0</v>
      </c>
      <c r="CJ16" s="117">
        <v>0</v>
      </c>
      <c r="CK16" s="107"/>
      <c r="CL16" s="117"/>
      <c r="CM16" s="180" t="s">
        <v>80</v>
      </c>
    </row>
    <row r="17" spans="1:91" s="29" customFormat="1" ht="12.75" customHeight="1">
      <c r="A17" s="110">
        <v>10</v>
      </c>
      <c r="B17" s="209">
        <v>7</v>
      </c>
      <c r="C17" s="209" t="s">
        <v>102</v>
      </c>
      <c r="D17" s="151" t="s">
        <v>90</v>
      </c>
      <c r="E17" s="151" t="s">
        <v>85</v>
      </c>
      <c r="F17" s="12" t="s">
        <v>86</v>
      </c>
      <c r="G17" s="207" t="s">
        <v>80</v>
      </c>
      <c r="H17" s="125">
        <v>65</v>
      </c>
      <c r="I17" s="110">
        <v>27</v>
      </c>
      <c r="J17" s="108">
        <v>19</v>
      </c>
      <c r="K17" s="109">
        <v>19</v>
      </c>
      <c r="L17" s="110">
        <v>8</v>
      </c>
      <c r="M17" s="108">
        <v>7</v>
      </c>
      <c r="N17" s="108">
        <v>3</v>
      </c>
      <c r="O17" s="108">
        <v>4</v>
      </c>
      <c r="P17" s="109">
        <v>8</v>
      </c>
      <c r="Q17" s="110">
        <v>0</v>
      </c>
      <c r="R17" s="109">
        <v>0</v>
      </c>
      <c r="S17" s="227">
        <v>5.51</v>
      </c>
      <c r="T17" s="183">
        <v>8579413.6</v>
      </c>
      <c r="U17" s="106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11">
        <v>0</v>
      </c>
      <c r="AB17" s="106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11">
        <v>0</v>
      </c>
      <c r="AI17" s="106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11">
        <v>0</v>
      </c>
      <c r="AP17" s="112">
        <v>7</v>
      </c>
      <c r="AQ17" s="165"/>
      <c r="AR17" s="166">
        <v>0</v>
      </c>
      <c r="AS17" s="167">
        <v>0</v>
      </c>
      <c r="AT17" s="114"/>
      <c r="AU17" s="114"/>
      <c r="AV17" s="114"/>
      <c r="AW17" s="114"/>
      <c r="AX17" s="114"/>
      <c r="AY17" s="114"/>
      <c r="AZ17" s="114"/>
      <c r="BA17" s="114"/>
      <c r="BB17" s="114"/>
      <c r="BC17" s="115"/>
      <c r="BD17" s="116">
        <v>0</v>
      </c>
      <c r="BE17" s="117"/>
      <c r="BF17" s="118">
        <v>7</v>
      </c>
      <c r="BG17" s="119"/>
      <c r="BH17" s="120"/>
      <c r="BI17" s="120"/>
      <c r="BJ17" s="120"/>
      <c r="BK17" s="120"/>
      <c r="BL17" s="120"/>
      <c r="BM17" s="120"/>
      <c r="BN17" s="120"/>
      <c r="BO17" s="120"/>
      <c r="BP17" s="121"/>
      <c r="BQ17" s="116">
        <v>0</v>
      </c>
      <c r="BR17" s="117">
        <v>0</v>
      </c>
      <c r="BS17" s="122">
        <v>7</v>
      </c>
      <c r="BT17" s="113"/>
      <c r="BU17" s="114"/>
      <c r="BV17" s="114"/>
      <c r="BW17" s="114"/>
      <c r="BX17" s="114"/>
      <c r="BY17" s="114"/>
      <c r="BZ17" s="114"/>
      <c r="CA17" s="114"/>
      <c r="CB17" s="114"/>
      <c r="CC17" s="115"/>
      <c r="CD17" s="116">
        <v>0</v>
      </c>
      <c r="CE17" s="182">
        <v>0.25</v>
      </c>
      <c r="CF17" s="176"/>
      <c r="CG17" s="167">
        <v>0</v>
      </c>
      <c r="CH17" s="177">
        <v>0</v>
      </c>
      <c r="CI17" s="117">
        <v>0</v>
      </c>
      <c r="CJ17" s="117">
        <v>0</v>
      </c>
      <c r="CK17" s="107"/>
      <c r="CL17" s="117"/>
      <c r="CM17" s="180" t="s">
        <v>80</v>
      </c>
    </row>
    <row r="18" spans="1:91" s="29" customFormat="1" ht="12.75" customHeight="1">
      <c r="A18" s="110">
        <v>11</v>
      </c>
      <c r="B18" s="209">
        <v>11</v>
      </c>
      <c r="C18" s="209" t="s">
        <v>106</v>
      </c>
      <c r="D18" s="151" t="s">
        <v>107</v>
      </c>
      <c r="E18" s="151" t="s">
        <v>80</v>
      </c>
      <c r="F18" s="12" t="s">
        <v>99</v>
      </c>
      <c r="G18" s="207" t="s">
        <v>80</v>
      </c>
      <c r="H18" s="125">
        <v>78</v>
      </c>
      <c r="I18" s="110">
        <v>26</v>
      </c>
      <c r="J18" s="108">
        <v>28</v>
      </c>
      <c r="K18" s="109">
        <v>22</v>
      </c>
      <c r="L18" s="110">
        <v>7</v>
      </c>
      <c r="M18" s="108">
        <v>6</v>
      </c>
      <c r="N18" s="108">
        <v>1</v>
      </c>
      <c r="O18" s="108">
        <v>6</v>
      </c>
      <c r="P18" s="109">
        <v>10</v>
      </c>
      <c r="Q18" s="110">
        <v>2</v>
      </c>
      <c r="R18" s="109">
        <v>0</v>
      </c>
      <c r="S18" s="227">
        <v>5.48</v>
      </c>
      <c r="T18" s="183">
        <v>7468278.8</v>
      </c>
      <c r="U18" s="106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11">
        <v>0</v>
      </c>
      <c r="AB18" s="106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11">
        <v>0</v>
      </c>
      <c r="AI18" s="106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11">
        <v>0</v>
      </c>
      <c r="AP18" s="112">
        <v>11</v>
      </c>
      <c r="AQ18" s="165"/>
      <c r="AR18" s="166">
        <v>0</v>
      </c>
      <c r="AS18" s="167">
        <v>0</v>
      </c>
      <c r="AT18" s="114"/>
      <c r="AU18" s="114"/>
      <c r="AV18" s="114"/>
      <c r="AW18" s="114"/>
      <c r="AX18" s="114"/>
      <c r="AY18" s="114"/>
      <c r="AZ18" s="114"/>
      <c r="BA18" s="114"/>
      <c r="BB18" s="114"/>
      <c r="BC18" s="115"/>
      <c r="BD18" s="116">
        <v>0</v>
      </c>
      <c r="BE18" s="117"/>
      <c r="BF18" s="118">
        <v>11</v>
      </c>
      <c r="BG18" s="119"/>
      <c r="BH18" s="120"/>
      <c r="BI18" s="120"/>
      <c r="BJ18" s="120"/>
      <c r="BK18" s="120"/>
      <c r="BL18" s="120"/>
      <c r="BM18" s="120"/>
      <c r="BN18" s="120"/>
      <c r="BO18" s="120"/>
      <c r="BP18" s="121"/>
      <c r="BQ18" s="116">
        <v>0</v>
      </c>
      <c r="BR18" s="117">
        <v>0</v>
      </c>
      <c r="BS18" s="122">
        <v>11</v>
      </c>
      <c r="BT18" s="113"/>
      <c r="BU18" s="114"/>
      <c r="BV18" s="114"/>
      <c r="BW18" s="114"/>
      <c r="BX18" s="114"/>
      <c r="BY18" s="114"/>
      <c r="BZ18" s="114"/>
      <c r="CA18" s="114"/>
      <c r="CB18" s="114"/>
      <c r="CC18" s="115"/>
      <c r="CD18" s="116">
        <v>0</v>
      </c>
      <c r="CE18" s="182">
        <v>0.25</v>
      </c>
      <c r="CF18" s="176"/>
      <c r="CG18" s="167">
        <v>0</v>
      </c>
      <c r="CH18" s="177">
        <v>0</v>
      </c>
      <c r="CI18" s="117">
        <v>0</v>
      </c>
      <c r="CJ18" s="117">
        <v>0</v>
      </c>
      <c r="CK18" s="107"/>
      <c r="CL18" s="117"/>
      <c r="CM18" s="180" t="s">
        <v>80</v>
      </c>
    </row>
    <row r="19" spans="1:91" s="29" customFormat="1" ht="12.75" customHeight="1">
      <c r="A19" s="110">
        <v>12</v>
      </c>
      <c r="B19" s="209">
        <v>16</v>
      </c>
      <c r="C19" s="209" t="s">
        <v>103</v>
      </c>
      <c r="D19" s="151"/>
      <c r="E19" s="151" t="s">
        <v>104</v>
      </c>
      <c r="F19" s="12" t="s">
        <v>105</v>
      </c>
      <c r="G19" s="207" t="s">
        <v>212</v>
      </c>
      <c r="H19" s="125">
        <v>73</v>
      </c>
      <c r="I19" s="110">
        <v>29</v>
      </c>
      <c r="J19" s="108">
        <v>20</v>
      </c>
      <c r="K19" s="109">
        <v>24</v>
      </c>
      <c r="L19" s="110">
        <v>5</v>
      </c>
      <c r="M19" s="108">
        <v>11</v>
      </c>
      <c r="N19" s="108">
        <v>2</v>
      </c>
      <c r="O19" s="108">
        <v>1</v>
      </c>
      <c r="P19" s="109">
        <v>11</v>
      </c>
      <c r="Q19" s="110">
        <v>0</v>
      </c>
      <c r="R19" s="109">
        <v>0</v>
      </c>
      <c r="S19" s="227">
        <v>5.55</v>
      </c>
      <c r="T19" s="183">
        <v>7753229</v>
      </c>
      <c r="U19" s="106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11">
        <v>0</v>
      </c>
      <c r="AB19" s="106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11">
        <v>0</v>
      </c>
      <c r="AI19" s="106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11">
        <v>0</v>
      </c>
      <c r="AP19" s="112">
        <v>16</v>
      </c>
      <c r="AQ19" s="165"/>
      <c r="AR19" s="166">
        <v>0</v>
      </c>
      <c r="AS19" s="167">
        <v>0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5"/>
      <c r="BD19" s="116">
        <v>0</v>
      </c>
      <c r="BE19" s="117"/>
      <c r="BF19" s="118">
        <v>16</v>
      </c>
      <c r="BG19" s="119"/>
      <c r="BH19" s="120"/>
      <c r="BI19" s="120"/>
      <c r="BJ19" s="120"/>
      <c r="BK19" s="120"/>
      <c r="BL19" s="120"/>
      <c r="BM19" s="120"/>
      <c r="BN19" s="120"/>
      <c r="BO19" s="120"/>
      <c r="BP19" s="121"/>
      <c r="BQ19" s="116">
        <v>0</v>
      </c>
      <c r="BR19" s="117">
        <v>0</v>
      </c>
      <c r="BS19" s="122">
        <v>16</v>
      </c>
      <c r="BT19" s="113"/>
      <c r="BU19" s="114"/>
      <c r="BV19" s="114"/>
      <c r="BW19" s="114"/>
      <c r="BX19" s="114"/>
      <c r="BY19" s="114"/>
      <c r="BZ19" s="114"/>
      <c r="CA19" s="114"/>
      <c r="CB19" s="114"/>
      <c r="CC19" s="115"/>
      <c r="CD19" s="116">
        <v>0</v>
      </c>
      <c r="CE19" s="182">
        <v>0.25</v>
      </c>
      <c r="CF19" s="176"/>
      <c r="CG19" s="167">
        <v>0</v>
      </c>
      <c r="CH19" s="177">
        <v>0</v>
      </c>
      <c r="CI19" s="117">
        <v>0</v>
      </c>
      <c r="CJ19" s="117">
        <v>0</v>
      </c>
      <c r="CK19" s="107"/>
      <c r="CL19" s="117"/>
      <c r="CM19" s="180" t="s">
        <v>80</v>
      </c>
    </row>
    <row r="20" spans="1:91" s="29" customFormat="1" ht="12.75" customHeight="1">
      <c r="A20" s="110"/>
      <c r="B20" s="209"/>
      <c r="C20" s="209"/>
      <c r="D20" s="151"/>
      <c r="E20" s="151"/>
      <c r="F20" s="12"/>
      <c r="G20" s="207" t="s">
        <v>80</v>
      </c>
      <c r="H20" s="125">
        <v>0</v>
      </c>
      <c r="I20" s="110">
        <v>0</v>
      </c>
      <c r="J20" s="108">
        <v>0</v>
      </c>
      <c r="K20" s="109">
        <v>0</v>
      </c>
      <c r="L20" s="110">
        <v>0</v>
      </c>
      <c r="M20" s="108">
        <v>0</v>
      </c>
      <c r="N20" s="108">
        <v>0</v>
      </c>
      <c r="O20" s="108">
        <v>0</v>
      </c>
      <c r="P20" s="109">
        <v>0</v>
      </c>
      <c r="Q20" s="110">
        <v>0</v>
      </c>
      <c r="R20" s="109">
        <v>0</v>
      </c>
      <c r="S20" s="227">
        <v>0</v>
      </c>
      <c r="T20" s="183">
        <v>15000000</v>
      </c>
      <c r="U20" s="106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11">
        <v>0</v>
      </c>
      <c r="AB20" s="106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11">
        <v>0</v>
      </c>
      <c r="AI20" s="106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11">
        <v>0</v>
      </c>
      <c r="AP20" s="112">
        <v>0</v>
      </c>
      <c r="AQ20" s="165"/>
      <c r="AR20" s="166">
        <v>0</v>
      </c>
      <c r="AS20" s="167">
        <v>0</v>
      </c>
      <c r="AT20" s="114"/>
      <c r="AU20" s="114"/>
      <c r="AV20" s="114"/>
      <c r="AW20" s="114"/>
      <c r="AX20" s="114"/>
      <c r="AY20" s="114"/>
      <c r="AZ20" s="114"/>
      <c r="BA20" s="114"/>
      <c r="BB20" s="114"/>
      <c r="BC20" s="115"/>
      <c r="BD20" s="116">
        <v>0</v>
      </c>
      <c r="BE20" s="117"/>
      <c r="BF20" s="118">
        <v>0</v>
      </c>
      <c r="BG20" s="119"/>
      <c r="BH20" s="120"/>
      <c r="BI20" s="120"/>
      <c r="BJ20" s="120"/>
      <c r="BK20" s="120"/>
      <c r="BL20" s="120"/>
      <c r="BM20" s="120"/>
      <c r="BN20" s="120"/>
      <c r="BO20" s="120"/>
      <c r="BP20" s="121"/>
      <c r="BQ20" s="116">
        <v>0</v>
      </c>
      <c r="BR20" s="117">
        <v>0</v>
      </c>
      <c r="BS20" s="122">
        <v>0</v>
      </c>
      <c r="BT20" s="113"/>
      <c r="BU20" s="114"/>
      <c r="BV20" s="114"/>
      <c r="BW20" s="114"/>
      <c r="BX20" s="114"/>
      <c r="BY20" s="114"/>
      <c r="BZ20" s="114"/>
      <c r="CA20" s="114"/>
      <c r="CB20" s="114"/>
      <c r="CC20" s="115"/>
      <c r="CD20" s="116">
        <v>0</v>
      </c>
      <c r="CE20" s="182">
        <v>0.25</v>
      </c>
      <c r="CF20" s="176"/>
      <c r="CG20" s="167">
        <v>0</v>
      </c>
      <c r="CH20" s="177">
        <v>0</v>
      </c>
      <c r="CI20" s="117">
        <v>0</v>
      </c>
      <c r="CJ20" s="117">
        <v>0</v>
      </c>
      <c r="CK20" s="107"/>
      <c r="CL20" s="117"/>
      <c r="CM20" s="180" t="s">
        <v>80</v>
      </c>
    </row>
    <row r="21" spans="1:91" s="29" customFormat="1" ht="12.75" customHeight="1">
      <c r="A21" s="110"/>
      <c r="B21" s="209"/>
      <c r="C21" s="209"/>
      <c r="D21" s="151"/>
      <c r="E21" s="151"/>
      <c r="F21" s="12"/>
      <c r="G21" s="207" t="s">
        <v>80</v>
      </c>
      <c r="H21" s="125">
        <v>0</v>
      </c>
      <c r="I21" s="110">
        <v>0</v>
      </c>
      <c r="J21" s="108">
        <v>0</v>
      </c>
      <c r="K21" s="109">
        <v>0</v>
      </c>
      <c r="L21" s="110">
        <v>0</v>
      </c>
      <c r="M21" s="108">
        <v>0</v>
      </c>
      <c r="N21" s="108">
        <v>0</v>
      </c>
      <c r="O21" s="108">
        <v>0</v>
      </c>
      <c r="P21" s="109">
        <v>0</v>
      </c>
      <c r="Q21" s="110">
        <v>0</v>
      </c>
      <c r="R21" s="109">
        <v>0</v>
      </c>
      <c r="S21" s="227">
        <v>0</v>
      </c>
      <c r="T21" s="183">
        <v>15000000</v>
      </c>
      <c r="U21" s="106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11">
        <v>0</v>
      </c>
      <c r="AB21" s="106">
        <v>0</v>
      </c>
      <c r="AC21" s="108">
        <v>0</v>
      </c>
      <c r="AD21" s="108">
        <v>0</v>
      </c>
      <c r="AE21" s="108">
        <v>0</v>
      </c>
      <c r="AF21" s="108">
        <v>0</v>
      </c>
      <c r="AG21" s="108">
        <v>0</v>
      </c>
      <c r="AH21" s="111">
        <v>0</v>
      </c>
      <c r="AI21" s="106">
        <v>0</v>
      </c>
      <c r="AJ21" s="108">
        <v>0</v>
      </c>
      <c r="AK21" s="108">
        <v>0</v>
      </c>
      <c r="AL21" s="108">
        <v>0</v>
      </c>
      <c r="AM21" s="108">
        <v>0</v>
      </c>
      <c r="AN21" s="108">
        <v>0</v>
      </c>
      <c r="AO21" s="111">
        <v>0</v>
      </c>
      <c r="AP21" s="112">
        <v>0</v>
      </c>
      <c r="AQ21" s="165"/>
      <c r="AR21" s="166">
        <v>0</v>
      </c>
      <c r="AS21" s="167">
        <v>0</v>
      </c>
      <c r="AT21" s="114"/>
      <c r="AU21" s="114"/>
      <c r="AV21" s="114"/>
      <c r="AW21" s="114"/>
      <c r="AX21" s="114"/>
      <c r="AY21" s="114"/>
      <c r="AZ21" s="114"/>
      <c r="BA21" s="114"/>
      <c r="BB21" s="114"/>
      <c r="BC21" s="115"/>
      <c r="BD21" s="116">
        <v>0</v>
      </c>
      <c r="BE21" s="117"/>
      <c r="BF21" s="118">
        <v>0</v>
      </c>
      <c r="BG21" s="119"/>
      <c r="BH21" s="120"/>
      <c r="BI21" s="120"/>
      <c r="BJ21" s="120"/>
      <c r="BK21" s="120"/>
      <c r="BL21" s="120"/>
      <c r="BM21" s="120"/>
      <c r="BN21" s="120"/>
      <c r="BO21" s="120"/>
      <c r="BP21" s="121"/>
      <c r="BQ21" s="116">
        <v>0</v>
      </c>
      <c r="BR21" s="117">
        <v>0</v>
      </c>
      <c r="BS21" s="122">
        <v>0</v>
      </c>
      <c r="BT21" s="113"/>
      <c r="BU21" s="114"/>
      <c r="BV21" s="114"/>
      <c r="BW21" s="114"/>
      <c r="BX21" s="114"/>
      <c r="BY21" s="114"/>
      <c r="BZ21" s="114"/>
      <c r="CA21" s="114"/>
      <c r="CB21" s="114"/>
      <c r="CC21" s="115"/>
      <c r="CD21" s="116">
        <v>0</v>
      </c>
      <c r="CE21" s="182">
        <v>0.25</v>
      </c>
      <c r="CF21" s="176"/>
      <c r="CG21" s="167">
        <v>0</v>
      </c>
      <c r="CH21" s="177">
        <v>0</v>
      </c>
      <c r="CI21" s="117">
        <v>0</v>
      </c>
      <c r="CJ21" s="117">
        <v>0</v>
      </c>
      <c r="CK21" s="107"/>
      <c r="CL21" s="117"/>
      <c r="CM21" s="180" t="s">
        <v>80</v>
      </c>
    </row>
    <row r="22" spans="1:91" s="29" customFormat="1" ht="12.75" customHeight="1">
      <c r="A22" s="110"/>
      <c r="B22" s="209"/>
      <c r="C22" s="209"/>
      <c r="D22" s="151"/>
      <c r="E22" s="151"/>
      <c r="F22" s="12"/>
      <c r="G22" s="207" t="s">
        <v>80</v>
      </c>
      <c r="H22" s="125">
        <v>0</v>
      </c>
      <c r="I22" s="110">
        <v>0</v>
      </c>
      <c r="J22" s="108">
        <v>0</v>
      </c>
      <c r="K22" s="109">
        <v>0</v>
      </c>
      <c r="L22" s="110">
        <v>0</v>
      </c>
      <c r="M22" s="108">
        <v>0</v>
      </c>
      <c r="N22" s="108">
        <v>0</v>
      </c>
      <c r="O22" s="108">
        <v>0</v>
      </c>
      <c r="P22" s="109">
        <v>0</v>
      </c>
      <c r="Q22" s="110">
        <v>0</v>
      </c>
      <c r="R22" s="109">
        <v>0</v>
      </c>
      <c r="S22" s="227">
        <v>0</v>
      </c>
      <c r="T22" s="183">
        <v>15000000</v>
      </c>
      <c r="U22" s="106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11">
        <v>0</v>
      </c>
      <c r="AB22" s="106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11">
        <v>0</v>
      </c>
      <c r="AI22" s="106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11">
        <v>0</v>
      </c>
      <c r="AP22" s="112">
        <v>0</v>
      </c>
      <c r="AQ22" s="165"/>
      <c r="AR22" s="166">
        <v>0</v>
      </c>
      <c r="AS22" s="167">
        <v>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5"/>
      <c r="BD22" s="116">
        <v>0</v>
      </c>
      <c r="BE22" s="117"/>
      <c r="BF22" s="118">
        <v>0</v>
      </c>
      <c r="BG22" s="119"/>
      <c r="BH22" s="120"/>
      <c r="BI22" s="120"/>
      <c r="BJ22" s="120"/>
      <c r="BK22" s="120"/>
      <c r="BL22" s="120"/>
      <c r="BM22" s="120"/>
      <c r="BN22" s="120"/>
      <c r="BO22" s="120"/>
      <c r="BP22" s="121"/>
      <c r="BQ22" s="116">
        <v>0</v>
      </c>
      <c r="BR22" s="117">
        <v>0</v>
      </c>
      <c r="BS22" s="122">
        <v>0</v>
      </c>
      <c r="BT22" s="113"/>
      <c r="BU22" s="114"/>
      <c r="BV22" s="114"/>
      <c r="BW22" s="114"/>
      <c r="BX22" s="114"/>
      <c r="BY22" s="114"/>
      <c r="BZ22" s="114"/>
      <c r="CA22" s="114"/>
      <c r="CB22" s="114"/>
      <c r="CC22" s="115"/>
      <c r="CD22" s="116">
        <v>0</v>
      </c>
      <c r="CE22" s="182">
        <v>0.25</v>
      </c>
      <c r="CF22" s="176"/>
      <c r="CG22" s="167">
        <v>0</v>
      </c>
      <c r="CH22" s="177">
        <v>0</v>
      </c>
      <c r="CI22" s="117">
        <v>0</v>
      </c>
      <c r="CJ22" s="117">
        <v>0</v>
      </c>
      <c r="CK22" s="107"/>
      <c r="CL22" s="117"/>
      <c r="CM22" s="180" t="s">
        <v>80</v>
      </c>
    </row>
    <row r="23" spans="1:91" s="29" customFormat="1" ht="12.75" customHeight="1">
      <c r="A23" s="110"/>
      <c r="B23" s="209"/>
      <c r="C23" s="209"/>
      <c r="D23" s="151"/>
      <c r="E23" s="151"/>
      <c r="F23" s="12"/>
      <c r="G23" s="207" t="s">
        <v>80</v>
      </c>
      <c r="H23" s="125">
        <v>0</v>
      </c>
      <c r="I23" s="110">
        <v>0</v>
      </c>
      <c r="J23" s="108">
        <v>0</v>
      </c>
      <c r="K23" s="109">
        <v>0</v>
      </c>
      <c r="L23" s="110">
        <v>0</v>
      </c>
      <c r="M23" s="108">
        <v>0</v>
      </c>
      <c r="N23" s="108">
        <v>0</v>
      </c>
      <c r="O23" s="108">
        <v>0</v>
      </c>
      <c r="P23" s="109">
        <v>0</v>
      </c>
      <c r="Q23" s="110">
        <v>0</v>
      </c>
      <c r="R23" s="109">
        <v>0</v>
      </c>
      <c r="S23" s="227">
        <v>0</v>
      </c>
      <c r="T23" s="183">
        <v>15000000</v>
      </c>
      <c r="U23" s="106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11">
        <v>0</v>
      </c>
      <c r="AB23" s="106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11">
        <v>0</v>
      </c>
      <c r="AI23" s="106">
        <v>0</v>
      </c>
      <c r="AJ23" s="108">
        <v>0</v>
      </c>
      <c r="AK23" s="108">
        <v>0</v>
      </c>
      <c r="AL23" s="108">
        <v>0</v>
      </c>
      <c r="AM23" s="108">
        <v>0</v>
      </c>
      <c r="AN23" s="108">
        <v>0</v>
      </c>
      <c r="AO23" s="111">
        <v>0</v>
      </c>
      <c r="AP23" s="112">
        <v>0</v>
      </c>
      <c r="AQ23" s="165"/>
      <c r="AR23" s="166">
        <v>0</v>
      </c>
      <c r="AS23" s="167">
        <v>0</v>
      </c>
      <c r="AT23" s="114"/>
      <c r="AU23" s="114"/>
      <c r="AV23" s="114"/>
      <c r="AW23" s="114"/>
      <c r="AX23" s="114"/>
      <c r="AY23" s="114"/>
      <c r="AZ23" s="114"/>
      <c r="BA23" s="114"/>
      <c r="BB23" s="114"/>
      <c r="BC23" s="115"/>
      <c r="BD23" s="116">
        <v>0</v>
      </c>
      <c r="BE23" s="117"/>
      <c r="BF23" s="118">
        <v>0</v>
      </c>
      <c r="BG23" s="119"/>
      <c r="BH23" s="120"/>
      <c r="BI23" s="120"/>
      <c r="BJ23" s="120"/>
      <c r="BK23" s="120"/>
      <c r="BL23" s="120"/>
      <c r="BM23" s="120"/>
      <c r="BN23" s="120"/>
      <c r="BO23" s="120"/>
      <c r="BP23" s="121"/>
      <c r="BQ23" s="116">
        <v>0</v>
      </c>
      <c r="BR23" s="117">
        <v>0</v>
      </c>
      <c r="BS23" s="122">
        <v>0</v>
      </c>
      <c r="BT23" s="113"/>
      <c r="BU23" s="114"/>
      <c r="BV23" s="114"/>
      <c r="BW23" s="114"/>
      <c r="BX23" s="114"/>
      <c r="BY23" s="114"/>
      <c r="BZ23" s="114"/>
      <c r="CA23" s="114"/>
      <c r="CB23" s="114"/>
      <c r="CC23" s="115"/>
      <c r="CD23" s="116">
        <v>0</v>
      </c>
      <c r="CE23" s="182">
        <v>0.25</v>
      </c>
      <c r="CF23" s="176"/>
      <c r="CG23" s="167">
        <v>0</v>
      </c>
      <c r="CH23" s="177">
        <v>0</v>
      </c>
      <c r="CI23" s="117">
        <v>0</v>
      </c>
      <c r="CJ23" s="117">
        <v>0</v>
      </c>
      <c r="CK23" s="107"/>
      <c r="CL23" s="117"/>
      <c r="CM23" s="180" t="s">
        <v>80</v>
      </c>
    </row>
    <row r="24" spans="1:91" s="29" customFormat="1" ht="12.75" customHeight="1">
      <c r="A24" s="110"/>
      <c r="B24" s="209"/>
      <c r="C24" s="209"/>
      <c r="D24" s="151"/>
      <c r="E24" s="151"/>
      <c r="F24" s="12"/>
      <c r="G24" s="207" t="s">
        <v>80</v>
      </c>
      <c r="H24" s="125">
        <v>0</v>
      </c>
      <c r="I24" s="110">
        <v>0</v>
      </c>
      <c r="J24" s="108">
        <v>0</v>
      </c>
      <c r="K24" s="109">
        <v>0</v>
      </c>
      <c r="L24" s="110">
        <v>0</v>
      </c>
      <c r="M24" s="108">
        <v>0</v>
      </c>
      <c r="N24" s="108">
        <v>0</v>
      </c>
      <c r="O24" s="108">
        <v>0</v>
      </c>
      <c r="P24" s="109">
        <v>0</v>
      </c>
      <c r="Q24" s="110">
        <v>0</v>
      </c>
      <c r="R24" s="109">
        <v>0</v>
      </c>
      <c r="S24" s="227">
        <v>0</v>
      </c>
      <c r="T24" s="183">
        <v>15000000</v>
      </c>
      <c r="U24" s="106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11">
        <v>0</v>
      </c>
      <c r="AB24" s="106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11">
        <v>0</v>
      </c>
      <c r="AI24" s="106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11">
        <v>0</v>
      </c>
      <c r="AP24" s="112">
        <v>0</v>
      </c>
      <c r="AQ24" s="165"/>
      <c r="AR24" s="166">
        <v>0</v>
      </c>
      <c r="AS24" s="167">
        <v>0</v>
      </c>
      <c r="AT24" s="114"/>
      <c r="AU24" s="114"/>
      <c r="AV24" s="114"/>
      <c r="AW24" s="114"/>
      <c r="AX24" s="114"/>
      <c r="AY24" s="114"/>
      <c r="AZ24" s="114"/>
      <c r="BA24" s="114"/>
      <c r="BB24" s="114"/>
      <c r="BC24" s="115"/>
      <c r="BD24" s="116">
        <v>0</v>
      </c>
      <c r="BE24" s="117"/>
      <c r="BF24" s="118">
        <v>0</v>
      </c>
      <c r="BG24" s="119"/>
      <c r="BH24" s="120"/>
      <c r="BI24" s="120"/>
      <c r="BJ24" s="120"/>
      <c r="BK24" s="120"/>
      <c r="BL24" s="120"/>
      <c r="BM24" s="120"/>
      <c r="BN24" s="120"/>
      <c r="BO24" s="120"/>
      <c r="BP24" s="121"/>
      <c r="BQ24" s="116">
        <v>0</v>
      </c>
      <c r="BR24" s="117">
        <v>0</v>
      </c>
      <c r="BS24" s="122">
        <v>0</v>
      </c>
      <c r="BT24" s="113"/>
      <c r="BU24" s="114"/>
      <c r="BV24" s="114"/>
      <c r="BW24" s="114"/>
      <c r="BX24" s="114"/>
      <c r="BY24" s="114"/>
      <c r="BZ24" s="114"/>
      <c r="CA24" s="114"/>
      <c r="CB24" s="114"/>
      <c r="CC24" s="115"/>
      <c r="CD24" s="116">
        <v>0</v>
      </c>
      <c r="CE24" s="182">
        <v>0.25</v>
      </c>
      <c r="CF24" s="176"/>
      <c r="CG24" s="167">
        <v>0</v>
      </c>
      <c r="CH24" s="177">
        <v>0</v>
      </c>
      <c r="CI24" s="117">
        <v>0</v>
      </c>
      <c r="CJ24" s="117">
        <v>0</v>
      </c>
      <c r="CK24" s="107"/>
      <c r="CL24" s="117"/>
      <c r="CM24" s="180" t="s">
        <v>80</v>
      </c>
    </row>
    <row r="25" spans="1:91" s="29" customFormat="1" ht="12.75" customHeight="1">
      <c r="A25" s="110"/>
      <c r="B25" s="209"/>
      <c r="C25" s="209"/>
      <c r="D25" s="151"/>
      <c r="E25" s="151"/>
      <c r="F25" s="12"/>
      <c r="G25" s="207" t="s">
        <v>80</v>
      </c>
      <c r="H25" s="125">
        <v>0</v>
      </c>
      <c r="I25" s="110">
        <v>0</v>
      </c>
      <c r="J25" s="108">
        <v>0</v>
      </c>
      <c r="K25" s="109">
        <v>0</v>
      </c>
      <c r="L25" s="110">
        <v>0</v>
      </c>
      <c r="M25" s="108">
        <v>0</v>
      </c>
      <c r="N25" s="108">
        <v>0</v>
      </c>
      <c r="O25" s="108">
        <v>0</v>
      </c>
      <c r="P25" s="109">
        <v>0</v>
      </c>
      <c r="Q25" s="110">
        <v>0</v>
      </c>
      <c r="R25" s="109">
        <v>0</v>
      </c>
      <c r="S25" s="227">
        <v>0</v>
      </c>
      <c r="T25" s="183">
        <v>15000000</v>
      </c>
      <c r="U25" s="106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11">
        <v>0</v>
      </c>
      <c r="AB25" s="106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11">
        <v>0</v>
      </c>
      <c r="AI25" s="106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11">
        <v>0</v>
      </c>
      <c r="AP25" s="112">
        <v>0</v>
      </c>
      <c r="AQ25" s="165"/>
      <c r="AR25" s="166">
        <v>0</v>
      </c>
      <c r="AS25" s="167">
        <v>0</v>
      </c>
      <c r="AT25" s="114"/>
      <c r="AU25" s="114"/>
      <c r="AV25" s="114"/>
      <c r="AW25" s="114"/>
      <c r="AX25" s="114"/>
      <c r="AY25" s="114"/>
      <c r="AZ25" s="114"/>
      <c r="BA25" s="114"/>
      <c r="BB25" s="114"/>
      <c r="BC25" s="115"/>
      <c r="BD25" s="116">
        <v>0</v>
      </c>
      <c r="BE25" s="117"/>
      <c r="BF25" s="118">
        <v>0</v>
      </c>
      <c r="BG25" s="119"/>
      <c r="BH25" s="120"/>
      <c r="BI25" s="120"/>
      <c r="BJ25" s="120"/>
      <c r="BK25" s="120"/>
      <c r="BL25" s="120"/>
      <c r="BM25" s="120"/>
      <c r="BN25" s="120"/>
      <c r="BO25" s="120"/>
      <c r="BP25" s="121"/>
      <c r="BQ25" s="116">
        <v>0</v>
      </c>
      <c r="BR25" s="117">
        <v>0</v>
      </c>
      <c r="BS25" s="122">
        <v>0</v>
      </c>
      <c r="BT25" s="113"/>
      <c r="BU25" s="114"/>
      <c r="BV25" s="114"/>
      <c r="BW25" s="114"/>
      <c r="BX25" s="114"/>
      <c r="BY25" s="114"/>
      <c r="BZ25" s="114"/>
      <c r="CA25" s="114"/>
      <c r="CB25" s="114"/>
      <c r="CC25" s="115"/>
      <c r="CD25" s="116">
        <v>0</v>
      </c>
      <c r="CE25" s="182">
        <v>0.25</v>
      </c>
      <c r="CF25" s="176"/>
      <c r="CG25" s="167">
        <v>0</v>
      </c>
      <c r="CH25" s="177">
        <v>0</v>
      </c>
      <c r="CI25" s="117">
        <v>0</v>
      </c>
      <c r="CJ25" s="117">
        <v>0</v>
      </c>
      <c r="CK25" s="107"/>
      <c r="CL25" s="117"/>
      <c r="CM25" s="180" t="s">
        <v>80</v>
      </c>
    </row>
    <row r="26" spans="1:91" s="29" customFormat="1" ht="12.75" customHeight="1">
      <c r="A26" s="110"/>
      <c r="B26" s="209"/>
      <c r="C26" s="209"/>
      <c r="D26" s="151"/>
      <c r="E26" s="151"/>
      <c r="F26" s="12"/>
      <c r="G26" s="207" t="s">
        <v>80</v>
      </c>
      <c r="H26" s="125">
        <v>0</v>
      </c>
      <c r="I26" s="110">
        <v>0</v>
      </c>
      <c r="J26" s="108">
        <v>0</v>
      </c>
      <c r="K26" s="109">
        <v>0</v>
      </c>
      <c r="L26" s="110">
        <v>0</v>
      </c>
      <c r="M26" s="108">
        <v>0</v>
      </c>
      <c r="N26" s="108">
        <v>0</v>
      </c>
      <c r="O26" s="108">
        <v>0</v>
      </c>
      <c r="P26" s="109">
        <v>0</v>
      </c>
      <c r="Q26" s="110">
        <v>0</v>
      </c>
      <c r="R26" s="109">
        <v>0</v>
      </c>
      <c r="S26" s="227">
        <v>0</v>
      </c>
      <c r="T26" s="183">
        <v>15000000</v>
      </c>
      <c r="U26" s="106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11">
        <v>0</v>
      </c>
      <c r="AB26" s="106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11">
        <v>0</v>
      </c>
      <c r="AI26" s="106">
        <v>0</v>
      </c>
      <c r="AJ26" s="108">
        <v>0</v>
      </c>
      <c r="AK26" s="108">
        <v>0</v>
      </c>
      <c r="AL26" s="108">
        <v>0</v>
      </c>
      <c r="AM26" s="108">
        <v>0</v>
      </c>
      <c r="AN26" s="108">
        <v>0</v>
      </c>
      <c r="AO26" s="111">
        <v>0</v>
      </c>
      <c r="AP26" s="112">
        <v>0</v>
      </c>
      <c r="AQ26" s="165"/>
      <c r="AR26" s="166">
        <v>0</v>
      </c>
      <c r="AS26" s="167">
        <v>0</v>
      </c>
      <c r="AT26" s="114"/>
      <c r="AU26" s="114"/>
      <c r="AV26" s="114"/>
      <c r="AW26" s="114"/>
      <c r="AX26" s="114"/>
      <c r="AY26" s="114"/>
      <c r="AZ26" s="114"/>
      <c r="BA26" s="114"/>
      <c r="BB26" s="114"/>
      <c r="BC26" s="115"/>
      <c r="BD26" s="116">
        <v>0</v>
      </c>
      <c r="BE26" s="117"/>
      <c r="BF26" s="118">
        <v>0</v>
      </c>
      <c r="BG26" s="119"/>
      <c r="BH26" s="120"/>
      <c r="BI26" s="120"/>
      <c r="BJ26" s="120"/>
      <c r="BK26" s="120"/>
      <c r="BL26" s="120"/>
      <c r="BM26" s="120"/>
      <c r="BN26" s="120"/>
      <c r="BO26" s="120"/>
      <c r="BP26" s="121"/>
      <c r="BQ26" s="116">
        <v>0</v>
      </c>
      <c r="BR26" s="117">
        <v>0</v>
      </c>
      <c r="BS26" s="122">
        <v>0</v>
      </c>
      <c r="BT26" s="113"/>
      <c r="BU26" s="114"/>
      <c r="BV26" s="114"/>
      <c r="BW26" s="114"/>
      <c r="BX26" s="114"/>
      <c r="BY26" s="114"/>
      <c r="BZ26" s="114"/>
      <c r="CA26" s="114"/>
      <c r="CB26" s="114"/>
      <c r="CC26" s="115"/>
      <c r="CD26" s="116">
        <v>0</v>
      </c>
      <c r="CE26" s="182">
        <v>0.25</v>
      </c>
      <c r="CF26" s="176"/>
      <c r="CG26" s="167">
        <v>0</v>
      </c>
      <c r="CH26" s="177">
        <v>0</v>
      </c>
      <c r="CI26" s="117">
        <v>0</v>
      </c>
      <c r="CJ26" s="117">
        <v>0</v>
      </c>
      <c r="CK26" s="107"/>
      <c r="CL26" s="117"/>
      <c r="CM26" s="180" t="s">
        <v>80</v>
      </c>
    </row>
    <row r="27" spans="1:91" s="29" customFormat="1" ht="12.75" customHeight="1">
      <c r="A27" s="110"/>
      <c r="B27" s="209"/>
      <c r="C27" s="209"/>
      <c r="D27" s="151"/>
      <c r="E27" s="151"/>
      <c r="F27" s="12"/>
      <c r="G27" s="207" t="s">
        <v>80</v>
      </c>
      <c r="H27" s="125">
        <v>0</v>
      </c>
      <c r="I27" s="110">
        <v>0</v>
      </c>
      <c r="J27" s="108">
        <v>0</v>
      </c>
      <c r="K27" s="109">
        <v>0</v>
      </c>
      <c r="L27" s="110">
        <v>0</v>
      </c>
      <c r="M27" s="108">
        <v>0</v>
      </c>
      <c r="N27" s="108">
        <v>0</v>
      </c>
      <c r="O27" s="108">
        <v>0</v>
      </c>
      <c r="P27" s="109">
        <v>0</v>
      </c>
      <c r="Q27" s="110">
        <v>0</v>
      </c>
      <c r="R27" s="109">
        <v>0</v>
      </c>
      <c r="S27" s="227">
        <v>0</v>
      </c>
      <c r="T27" s="183">
        <v>15000000</v>
      </c>
      <c r="U27" s="106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11">
        <v>0</v>
      </c>
      <c r="AB27" s="106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11">
        <v>0</v>
      </c>
      <c r="AI27" s="106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11">
        <v>0</v>
      </c>
      <c r="AP27" s="112">
        <v>0</v>
      </c>
      <c r="AQ27" s="165"/>
      <c r="AR27" s="166">
        <v>0</v>
      </c>
      <c r="AS27" s="167">
        <v>0</v>
      </c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>
        <v>0</v>
      </c>
      <c r="BE27" s="117"/>
      <c r="BF27" s="118">
        <v>0</v>
      </c>
      <c r="BG27" s="119"/>
      <c r="BH27" s="120"/>
      <c r="BI27" s="120"/>
      <c r="BJ27" s="120"/>
      <c r="BK27" s="120"/>
      <c r="BL27" s="120"/>
      <c r="BM27" s="120"/>
      <c r="BN27" s="120"/>
      <c r="BO27" s="120"/>
      <c r="BP27" s="121"/>
      <c r="BQ27" s="116">
        <v>0</v>
      </c>
      <c r="BR27" s="117">
        <v>0</v>
      </c>
      <c r="BS27" s="122">
        <v>0</v>
      </c>
      <c r="BT27" s="113"/>
      <c r="BU27" s="114"/>
      <c r="BV27" s="114"/>
      <c r="BW27" s="114"/>
      <c r="BX27" s="114"/>
      <c r="BY27" s="114"/>
      <c r="BZ27" s="114"/>
      <c r="CA27" s="114"/>
      <c r="CB27" s="114"/>
      <c r="CC27" s="115"/>
      <c r="CD27" s="116">
        <v>0</v>
      </c>
      <c r="CE27" s="182">
        <v>0.25</v>
      </c>
      <c r="CF27" s="176"/>
      <c r="CG27" s="167">
        <v>0</v>
      </c>
      <c r="CH27" s="177">
        <v>0</v>
      </c>
      <c r="CI27" s="117">
        <v>0</v>
      </c>
      <c r="CJ27" s="117">
        <v>0</v>
      </c>
      <c r="CK27" s="107"/>
      <c r="CL27" s="117"/>
      <c r="CM27" s="180" t="s">
        <v>80</v>
      </c>
    </row>
    <row r="28" spans="1:91" s="29" customFormat="1" ht="12.75" customHeight="1">
      <c r="A28" s="110"/>
      <c r="B28" s="209"/>
      <c r="C28" s="209"/>
      <c r="D28" s="151"/>
      <c r="E28" s="151"/>
      <c r="F28" s="12"/>
      <c r="G28" s="207" t="s">
        <v>80</v>
      </c>
      <c r="H28" s="125">
        <v>0</v>
      </c>
      <c r="I28" s="110">
        <v>0</v>
      </c>
      <c r="J28" s="108">
        <v>0</v>
      </c>
      <c r="K28" s="109">
        <v>0</v>
      </c>
      <c r="L28" s="110">
        <v>0</v>
      </c>
      <c r="M28" s="108">
        <v>0</v>
      </c>
      <c r="N28" s="108">
        <v>0</v>
      </c>
      <c r="O28" s="108">
        <v>0</v>
      </c>
      <c r="P28" s="109">
        <v>0</v>
      </c>
      <c r="Q28" s="110">
        <v>0</v>
      </c>
      <c r="R28" s="109">
        <v>0</v>
      </c>
      <c r="S28" s="227">
        <v>0</v>
      </c>
      <c r="T28" s="183">
        <v>15000000</v>
      </c>
      <c r="U28" s="106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11">
        <v>0</v>
      </c>
      <c r="AB28" s="106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11">
        <v>0</v>
      </c>
      <c r="AI28" s="106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11">
        <v>0</v>
      </c>
      <c r="AP28" s="112">
        <v>0</v>
      </c>
      <c r="AQ28" s="165"/>
      <c r="AR28" s="166">
        <v>0</v>
      </c>
      <c r="AS28" s="167">
        <v>0</v>
      </c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6">
        <v>0</v>
      </c>
      <c r="BE28" s="117"/>
      <c r="BF28" s="118">
        <v>0</v>
      </c>
      <c r="BG28" s="119"/>
      <c r="BH28" s="120"/>
      <c r="BI28" s="120"/>
      <c r="BJ28" s="120"/>
      <c r="BK28" s="120"/>
      <c r="BL28" s="120"/>
      <c r="BM28" s="120"/>
      <c r="BN28" s="120"/>
      <c r="BO28" s="120"/>
      <c r="BP28" s="121"/>
      <c r="BQ28" s="116">
        <v>0</v>
      </c>
      <c r="BR28" s="117">
        <v>0</v>
      </c>
      <c r="BS28" s="122">
        <v>0</v>
      </c>
      <c r="BT28" s="113"/>
      <c r="BU28" s="114"/>
      <c r="BV28" s="114"/>
      <c r="BW28" s="114"/>
      <c r="BX28" s="114"/>
      <c r="BY28" s="114"/>
      <c r="BZ28" s="114"/>
      <c r="CA28" s="114"/>
      <c r="CB28" s="114"/>
      <c r="CC28" s="115"/>
      <c r="CD28" s="116">
        <v>0</v>
      </c>
      <c r="CE28" s="182">
        <v>0.25</v>
      </c>
      <c r="CF28" s="176"/>
      <c r="CG28" s="167">
        <v>0</v>
      </c>
      <c r="CH28" s="177">
        <v>0</v>
      </c>
      <c r="CI28" s="117">
        <v>0</v>
      </c>
      <c r="CJ28" s="117">
        <v>0</v>
      </c>
      <c r="CK28" s="107"/>
      <c r="CL28" s="117"/>
      <c r="CM28" s="180" t="s">
        <v>80</v>
      </c>
    </row>
    <row r="29" spans="1:91" s="29" customFormat="1" ht="12.75" customHeight="1">
      <c r="A29" s="110"/>
      <c r="B29" s="209"/>
      <c r="C29" s="209"/>
      <c r="D29" s="151"/>
      <c r="E29" s="151"/>
      <c r="F29" s="12"/>
      <c r="G29" s="207" t="s">
        <v>80</v>
      </c>
      <c r="H29" s="125">
        <v>0</v>
      </c>
      <c r="I29" s="110">
        <v>0</v>
      </c>
      <c r="J29" s="108">
        <v>0</v>
      </c>
      <c r="K29" s="109">
        <v>0</v>
      </c>
      <c r="L29" s="110">
        <v>0</v>
      </c>
      <c r="M29" s="108">
        <v>0</v>
      </c>
      <c r="N29" s="108">
        <v>0</v>
      </c>
      <c r="O29" s="108">
        <v>0</v>
      </c>
      <c r="P29" s="109">
        <v>0</v>
      </c>
      <c r="Q29" s="110">
        <v>0</v>
      </c>
      <c r="R29" s="109">
        <v>0</v>
      </c>
      <c r="S29" s="227">
        <v>0</v>
      </c>
      <c r="T29" s="183">
        <v>15000000</v>
      </c>
      <c r="U29" s="106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11">
        <v>0</v>
      </c>
      <c r="AB29" s="106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11">
        <v>0</v>
      </c>
      <c r="AI29" s="106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11">
        <v>0</v>
      </c>
      <c r="AP29" s="112">
        <v>0</v>
      </c>
      <c r="AQ29" s="165"/>
      <c r="AR29" s="166">
        <v>0</v>
      </c>
      <c r="AS29" s="167">
        <v>0</v>
      </c>
      <c r="AT29" s="114"/>
      <c r="AU29" s="114"/>
      <c r="AV29" s="114"/>
      <c r="AW29" s="114"/>
      <c r="AX29" s="114"/>
      <c r="AY29" s="114"/>
      <c r="AZ29" s="114"/>
      <c r="BA29" s="114"/>
      <c r="BB29" s="114"/>
      <c r="BC29" s="115"/>
      <c r="BD29" s="116">
        <v>0</v>
      </c>
      <c r="BE29" s="117"/>
      <c r="BF29" s="118">
        <v>0</v>
      </c>
      <c r="BG29" s="119"/>
      <c r="BH29" s="120"/>
      <c r="BI29" s="120"/>
      <c r="BJ29" s="120"/>
      <c r="BK29" s="120"/>
      <c r="BL29" s="120"/>
      <c r="BM29" s="120"/>
      <c r="BN29" s="120"/>
      <c r="BO29" s="120"/>
      <c r="BP29" s="121"/>
      <c r="BQ29" s="116">
        <v>0</v>
      </c>
      <c r="BR29" s="117">
        <v>0</v>
      </c>
      <c r="BS29" s="122">
        <v>0</v>
      </c>
      <c r="BT29" s="113"/>
      <c r="BU29" s="114"/>
      <c r="BV29" s="114"/>
      <c r="BW29" s="114"/>
      <c r="BX29" s="114"/>
      <c r="BY29" s="114"/>
      <c r="BZ29" s="114"/>
      <c r="CA29" s="114"/>
      <c r="CB29" s="114"/>
      <c r="CC29" s="115"/>
      <c r="CD29" s="116">
        <v>0</v>
      </c>
      <c r="CE29" s="182">
        <v>0.25</v>
      </c>
      <c r="CF29" s="176"/>
      <c r="CG29" s="167">
        <v>0</v>
      </c>
      <c r="CH29" s="177">
        <v>0</v>
      </c>
      <c r="CI29" s="117">
        <v>0</v>
      </c>
      <c r="CJ29" s="117">
        <v>0</v>
      </c>
      <c r="CK29" s="107"/>
      <c r="CL29" s="117"/>
      <c r="CM29" s="180" t="s">
        <v>80</v>
      </c>
    </row>
    <row r="30" spans="1:91" s="29" customFormat="1" ht="12.75" customHeight="1">
      <c r="A30" s="110"/>
      <c r="B30" s="209"/>
      <c r="C30" s="209"/>
      <c r="D30" s="151"/>
      <c r="E30" s="151"/>
      <c r="F30" s="12"/>
      <c r="G30" s="207" t="s">
        <v>80</v>
      </c>
      <c r="H30" s="125">
        <v>0</v>
      </c>
      <c r="I30" s="110">
        <v>0</v>
      </c>
      <c r="J30" s="108">
        <v>0</v>
      </c>
      <c r="K30" s="109">
        <v>0</v>
      </c>
      <c r="L30" s="110">
        <v>0</v>
      </c>
      <c r="M30" s="108">
        <v>0</v>
      </c>
      <c r="N30" s="108">
        <v>0</v>
      </c>
      <c r="O30" s="108">
        <v>0</v>
      </c>
      <c r="P30" s="109">
        <v>0</v>
      </c>
      <c r="Q30" s="110">
        <v>0</v>
      </c>
      <c r="R30" s="109">
        <v>0</v>
      </c>
      <c r="S30" s="227">
        <v>0</v>
      </c>
      <c r="T30" s="183">
        <v>15000000</v>
      </c>
      <c r="U30" s="106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11">
        <v>0</v>
      </c>
      <c r="AB30" s="106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11">
        <v>0</v>
      </c>
      <c r="AI30" s="106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11">
        <v>0</v>
      </c>
      <c r="AP30" s="112">
        <v>0</v>
      </c>
      <c r="AQ30" s="165"/>
      <c r="AR30" s="166">
        <v>0</v>
      </c>
      <c r="AS30" s="167">
        <v>0</v>
      </c>
      <c r="AT30" s="114"/>
      <c r="AU30" s="114"/>
      <c r="AV30" s="114"/>
      <c r="AW30" s="114"/>
      <c r="AX30" s="114"/>
      <c r="AY30" s="114"/>
      <c r="AZ30" s="114"/>
      <c r="BA30" s="114"/>
      <c r="BB30" s="114"/>
      <c r="BC30" s="115"/>
      <c r="BD30" s="116">
        <v>0</v>
      </c>
      <c r="BE30" s="117"/>
      <c r="BF30" s="118">
        <v>0</v>
      </c>
      <c r="BG30" s="119"/>
      <c r="BH30" s="120"/>
      <c r="BI30" s="120"/>
      <c r="BJ30" s="120"/>
      <c r="BK30" s="120"/>
      <c r="BL30" s="120"/>
      <c r="BM30" s="120"/>
      <c r="BN30" s="120"/>
      <c r="BO30" s="120"/>
      <c r="BP30" s="121"/>
      <c r="BQ30" s="116">
        <v>0</v>
      </c>
      <c r="BR30" s="117">
        <v>0</v>
      </c>
      <c r="BS30" s="122">
        <v>0</v>
      </c>
      <c r="BT30" s="113"/>
      <c r="BU30" s="114"/>
      <c r="BV30" s="114"/>
      <c r="BW30" s="114"/>
      <c r="BX30" s="114"/>
      <c r="BY30" s="114"/>
      <c r="BZ30" s="114"/>
      <c r="CA30" s="114"/>
      <c r="CB30" s="114"/>
      <c r="CC30" s="115"/>
      <c r="CD30" s="116">
        <v>0</v>
      </c>
      <c r="CE30" s="182">
        <v>0.25</v>
      </c>
      <c r="CF30" s="176"/>
      <c r="CG30" s="167">
        <v>0</v>
      </c>
      <c r="CH30" s="177">
        <v>0</v>
      </c>
      <c r="CI30" s="117">
        <v>0</v>
      </c>
      <c r="CJ30" s="117">
        <v>0</v>
      </c>
      <c r="CK30" s="107"/>
      <c r="CL30" s="117"/>
      <c r="CM30" s="180" t="s">
        <v>80</v>
      </c>
    </row>
    <row r="31" spans="1:91" s="29" customFormat="1" ht="12.75" customHeight="1">
      <c r="A31" s="110"/>
      <c r="B31" s="209"/>
      <c r="C31" s="209"/>
      <c r="D31" s="151"/>
      <c r="E31" s="151"/>
      <c r="F31" s="12"/>
      <c r="G31" s="207" t="s">
        <v>80</v>
      </c>
      <c r="H31" s="125">
        <v>0</v>
      </c>
      <c r="I31" s="110">
        <v>0</v>
      </c>
      <c r="J31" s="108">
        <v>0</v>
      </c>
      <c r="K31" s="109">
        <v>0</v>
      </c>
      <c r="L31" s="110">
        <v>0</v>
      </c>
      <c r="M31" s="108">
        <v>0</v>
      </c>
      <c r="N31" s="108">
        <v>0</v>
      </c>
      <c r="O31" s="108">
        <v>0</v>
      </c>
      <c r="P31" s="109">
        <v>0</v>
      </c>
      <c r="Q31" s="110">
        <v>0</v>
      </c>
      <c r="R31" s="109">
        <v>0</v>
      </c>
      <c r="S31" s="227">
        <v>0</v>
      </c>
      <c r="T31" s="183">
        <v>15000000</v>
      </c>
      <c r="U31" s="106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11">
        <v>0</v>
      </c>
      <c r="AB31" s="106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111">
        <v>0</v>
      </c>
      <c r="AI31" s="106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11">
        <v>0</v>
      </c>
      <c r="AP31" s="112">
        <v>0</v>
      </c>
      <c r="AQ31" s="165"/>
      <c r="AR31" s="166">
        <v>0</v>
      </c>
      <c r="AS31" s="167">
        <v>0</v>
      </c>
      <c r="AT31" s="114"/>
      <c r="AU31" s="114"/>
      <c r="AV31" s="114"/>
      <c r="AW31" s="114"/>
      <c r="AX31" s="114"/>
      <c r="AY31" s="114"/>
      <c r="AZ31" s="114"/>
      <c r="BA31" s="114"/>
      <c r="BB31" s="114"/>
      <c r="BC31" s="115"/>
      <c r="BD31" s="116">
        <v>0</v>
      </c>
      <c r="BE31" s="117"/>
      <c r="BF31" s="118">
        <v>0</v>
      </c>
      <c r="BG31" s="119"/>
      <c r="BH31" s="120"/>
      <c r="BI31" s="120"/>
      <c r="BJ31" s="120"/>
      <c r="BK31" s="120"/>
      <c r="BL31" s="120"/>
      <c r="BM31" s="120"/>
      <c r="BN31" s="120"/>
      <c r="BO31" s="120"/>
      <c r="BP31" s="121"/>
      <c r="BQ31" s="116">
        <v>0</v>
      </c>
      <c r="BR31" s="117">
        <v>0</v>
      </c>
      <c r="BS31" s="122">
        <v>0</v>
      </c>
      <c r="BT31" s="113"/>
      <c r="BU31" s="114"/>
      <c r="BV31" s="114"/>
      <c r="BW31" s="114"/>
      <c r="BX31" s="114"/>
      <c r="BY31" s="114"/>
      <c r="BZ31" s="114"/>
      <c r="CA31" s="114"/>
      <c r="CB31" s="114"/>
      <c r="CC31" s="115"/>
      <c r="CD31" s="116">
        <v>0</v>
      </c>
      <c r="CE31" s="182">
        <v>0.25</v>
      </c>
      <c r="CF31" s="176"/>
      <c r="CG31" s="167">
        <v>0</v>
      </c>
      <c r="CH31" s="177">
        <v>0</v>
      </c>
      <c r="CI31" s="117">
        <v>0</v>
      </c>
      <c r="CJ31" s="117">
        <v>0</v>
      </c>
      <c r="CK31" s="107"/>
      <c r="CL31" s="117"/>
      <c r="CM31" s="180" t="s">
        <v>80</v>
      </c>
    </row>
    <row r="32" spans="1:91" s="29" customFormat="1" ht="12.75" customHeight="1">
      <c r="A32" s="110"/>
      <c r="B32" s="209"/>
      <c r="C32" s="209"/>
      <c r="D32" s="151"/>
      <c r="E32" s="151"/>
      <c r="F32" s="12"/>
      <c r="G32" s="207" t="s">
        <v>80</v>
      </c>
      <c r="H32" s="125">
        <v>0</v>
      </c>
      <c r="I32" s="110">
        <v>0</v>
      </c>
      <c r="J32" s="108">
        <v>0</v>
      </c>
      <c r="K32" s="109">
        <v>0</v>
      </c>
      <c r="L32" s="110">
        <v>0</v>
      </c>
      <c r="M32" s="108">
        <v>0</v>
      </c>
      <c r="N32" s="108">
        <v>0</v>
      </c>
      <c r="O32" s="108">
        <v>0</v>
      </c>
      <c r="P32" s="109">
        <v>0</v>
      </c>
      <c r="Q32" s="110">
        <v>0</v>
      </c>
      <c r="R32" s="109">
        <v>0</v>
      </c>
      <c r="S32" s="227">
        <v>0</v>
      </c>
      <c r="T32" s="183">
        <v>15000000</v>
      </c>
      <c r="U32" s="106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11">
        <v>0</v>
      </c>
      <c r="AB32" s="106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11">
        <v>0</v>
      </c>
      <c r="AI32" s="106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111">
        <v>0</v>
      </c>
      <c r="AP32" s="112">
        <v>0</v>
      </c>
      <c r="AQ32" s="165"/>
      <c r="AR32" s="166">
        <v>0</v>
      </c>
      <c r="AS32" s="167">
        <v>0</v>
      </c>
      <c r="AT32" s="114"/>
      <c r="AU32" s="114"/>
      <c r="AV32" s="114"/>
      <c r="AW32" s="114"/>
      <c r="AX32" s="114"/>
      <c r="AY32" s="114"/>
      <c r="AZ32" s="114"/>
      <c r="BA32" s="114"/>
      <c r="BB32" s="114"/>
      <c r="BC32" s="115"/>
      <c r="BD32" s="116">
        <v>0</v>
      </c>
      <c r="BE32" s="117"/>
      <c r="BF32" s="118">
        <v>0</v>
      </c>
      <c r="BG32" s="119"/>
      <c r="BH32" s="120"/>
      <c r="BI32" s="120"/>
      <c r="BJ32" s="120"/>
      <c r="BK32" s="120"/>
      <c r="BL32" s="120"/>
      <c r="BM32" s="120"/>
      <c r="BN32" s="120"/>
      <c r="BO32" s="120"/>
      <c r="BP32" s="121"/>
      <c r="BQ32" s="116">
        <v>0</v>
      </c>
      <c r="BR32" s="117">
        <v>0</v>
      </c>
      <c r="BS32" s="122">
        <v>0</v>
      </c>
      <c r="BT32" s="113"/>
      <c r="BU32" s="114"/>
      <c r="BV32" s="114"/>
      <c r="BW32" s="114"/>
      <c r="BX32" s="114"/>
      <c r="BY32" s="114"/>
      <c r="BZ32" s="114"/>
      <c r="CA32" s="114"/>
      <c r="CB32" s="114"/>
      <c r="CC32" s="115"/>
      <c r="CD32" s="116">
        <v>0</v>
      </c>
      <c r="CE32" s="182">
        <v>0.25</v>
      </c>
      <c r="CF32" s="176"/>
      <c r="CG32" s="167">
        <v>0</v>
      </c>
      <c r="CH32" s="177">
        <v>0</v>
      </c>
      <c r="CI32" s="117">
        <v>0</v>
      </c>
      <c r="CJ32" s="117">
        <v>0</v>
      </c>
      <c r="CK32" s="107"/>
      <c r="CL32" s="117"/>
      <c r="CM32" s="180" t="s">
        <v>80</v>
      </c>
    </row>
    <row r="33" spans="1:91" s="29" customFormat="1" ht="12.75" customHeight="1">
      <c r="A33" s="110"/>
      <c r="B33" s="209"/>
      <c r="C33" s="209"/>
      <c r="D33" s="151"/>
      <c r="E33" s="151"/>
      <c r="F33" s="12"/>
      <c r="G33" s="207" t="s">
        <v>80</v>
      </c>
      <c r="H33" s="125">
        <v>0</v>
      </c>
      <c r="I33" s="110">
        <v>0</v>
      </c>
      <c r="J33" s="108">
        <v>0</v>
      </c>
      <c r="K33" s="109">
        <v>0</v>
      </c>
      <c r="L33" s="110">
        <v>0</v>
      </c>
      <c r="M33" s="108">
        <v>0</v>
      </c>
      <c r="N33" s="108">
        <v>0</v>
      </c>
      <c r="O33" s="108">
        <v>0</v>
      </c>
      <c r="P33" s="109">
        <v>0</v>
      </c>
      <c r="Q33" s="110">
        <v>0</v>
      </c>
      <c r="R33" s="109">
        <v>0</v>
      </c>
      <c r="S33" s="227">
        <v>0</v>
      </c>
      <c r="T33" s="183">
        <v>15000000</v>
      </c>
      <c r="U33" s="106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11">
        <v>0</v>
      </c>
      <c r="AB33" s="106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11">
        <v>0</v>
      </c>
      <c r="AI33" s="106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11">
        <v>0</v>
      </c>
      <c r="AP33" s="112">
        <v>0</v>
      </c>
      <c r="AQ33" s="165"/>
      <c r="AR33" s="166">
        <v>0</v>
      </c>
      <c r="AS33" s="167">
        <v>0</v>
      </c>
      <c r="AT33" s="114"/>
      <c r="AU33" s="114"/>
      <c r="AV33" s="114"/>
      <c r="AW33" s="114"/>
      <c r="AX33" s="114"/>
      <c r="AY33" s="114"/>
      <c r="AZ33" s="114"/>
      <c r="BA33" s="114"/>
      <c r="BB33" s="114"/>
      <c r="BC33" s="115"/>
      <c r="BD33" s="116">
        <v>0</v>
      </c>
      <c r="BE33" s="117"/>
      <c r="BF33" s="118">
        <v>0</v>
      </c>
      <c r="BG33" s="119"/>
      <c r="BH33" s="120"/>
      <c r="BI33" s="120"/>
      <c r="BJ33" s="120"/>
      <c r="BK33" s="120"/>
      <c r="BL33" s="120"/>
      <c r="BM33" s="120"/>
      <c r="BN33" s="120"/>
      <c r="BO33" s="120"/>
      <c r="BP33" s="121"/>
      <c r="BQ33" s="116">
        <v>0</v>
      </c>
      <c r="BR33" s="117">
        <v>0</v>
      </c>
      <c r="BS33" s="122">
        <v>0</v>
      </c>
      <c r="BT33" s="113"/>
      <c r="BU33" s="114"/>
      <c r="BV33" s="114"/>
      <c r="BW33" s="114"/>
      <c r="BX33" s="114"/>
      <c r="BY33" s="114"/>
      <c r="BZ33" s="114"/>
      <c r="CA33" s="114"/>
      <c r="CB33" s="114"/>
      <c r="CC33" s="115"/>
      <c r="CD33" s="116">
        <v>0</v>
      </c>
      <c r="CE33" s="182">
        <v>0.25</v>
      </c>
      <c r="CF33" s="176"/>
      <c r="CG33" s="167">
        <v>0</v>
      </c>
      <c r="CH33" s="177">
        <v>0</v>
      </c>
      <c r="CI33" s="117">
        <v>0</v>
      </c>
      <c r="CJ33" s="117">
        <v>0</v>
      </c>
      <c r="CK33" s="107"/>
      <c r="CL33" s="117"/>
      <c r="CM33" s="180" t="s">
        <v>80</v>
      </c>
    </row>
    <row r="34" spans="1:91" s="29" customFormat="1" ht="12.75" customHeight="1">
      <c r="A34" s="110"/>
      <c r="B34" s="209"/>
      <c r="C34" s="209"/>
      <c r="D34" s="151"/>
      <c r="E34" s="151"/>
      <c r="F34" s="12"/>
      <c r="G34" s="207" t="s">
        <v>80</v>
      </c>
      <c r="H34" s="125">
        <v>0</v>
      </c>
      <c r="I34" s="110">
        <v>0</v>
      </c>
      <c r="J34" s="108">
        <v>0</v>
      </c>
      <c r="K34" s="109">
        <v>0</v>
      </c>
      <c r="L34" s="110">
        <v>0</v>
      </c>
      <c r="M34" s="108">
        <v>0</v>
      </c>
      <c r="N34" s="108">
        <v>0</v>
      </c>
      <c r="O34" s="108">
        <v>0</v>
      </c>
      <c r="P34" s="109">
        <v>0</v>
      </c>
      <c r="Q34" s="110">
        <v>0</v>
      </c>
      <c r="R34" s="109">
        <v>0</v>
      </c>
      <c r="S34" s="227">
        <v>0</v>
      </c>
      <c r="T34" s="183">
        <v>15000000</v>
      </c>
      <c r="U34" s="106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11">
        <v>0</v>
      </c>
      <c r="AB34" s="106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11">
        <v>0</v>
      </c>
      <c r="AI34" s="106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11">
        <v>0</v>
      </c>
      <c r="AP34" s="112">
        <v>0</v>
      </c>
      <c r="AQ34" s="165"/>
      <c r="AR34" s="166">
        <v>0</v>
      </c>
      <c r="AS34" s="167">
        <v>0</v>
      </c>
      <c r="AT34" s="114"/>
      <c r="AU34" s="114"/>
      <c r="AV34" s="114"/>
      <c r="AW34" s="114"/>
      <c r="AX34" s="114"/>
      <c r="AY34" s="114"/>
      <c r="AZ34" s="114"/>
      <c r="BA34" s="114"/>
      <c r="BB34" s="114"/>
      <c r="BC34" s="115"/>
      <c r="BD34" s="116">
        <v>0</v>
      </c>
      <c r="BE34" s="117"/>
      <c r="BF34" s="118">
        <v>0</v>
      </c>
      <c r="BG34" s="119"/>
      <c r="BH34" s="120"/>
      <c r="BI34" s="120"/>
      <c r="BJ34" s="120"/>
      <c r="BK34" s="120"/>
      <c r="BL34" s="120"/>
      <c r="BM34" s="120"/>
      <c r="BN34" s="120"/>
      <c r="BO34" s="120"/>
      <c r="BP34" s="121"/>
      <c r="BQ34" s="116">
        <v>0</v>
      </c>
      <c r="BR34" s="117">
        <v>0</v>
      </c>
      <c r="BS34" s="122">
        <v>0</v>
      </c>
      <c r="BT34" s="113"/>
      <c r="BU34" s="114"/>
      <c r="BV34" s="114"/>
      <c r="BW34" s="114"/>
      <c r="BX34" s="114"/>
      <c r="BY34" s="114"/>
      <c r="BZ34" s="114"/>
      <c r="CA34" s="114"/>
      <c r="CB34" s="114"/>
      <c r="CC34" s="115"/>
      <c r="CD34" s="116">
        <v>0</v>
      </c>
      <c r="CE34" s="182">
        <v>0.25</v>
      </c>
      <c r="CF34" s="176"/>
      <c r="CG34" s="167">
        <v>0</v>
      </c>
      <c r="CH34" s="177">
        <v>0</v>
      </c>
      <c r="CI34" s="117">
        <v>0</v>
      </c>
      <c r="CJ34" s="117">
        <v>0</v>
      </c>
      <c r="CK34" s="107"/>
      <c r="CL34" s="117"/>
      <c r="CM34" s="180" t="s">
        <v>80</v>
      </c>
    </row>
    <row r="35" spans="1:91" s="29" customFormat="1" ht="12.75" customHeight="1">
      <c r="A35" s="110"/>
      <c r="B35" s="209"/>
      <c r="C35" s="209"/>
      <c r="D35" s="151"/>
      <c r="E35" s="151"/>
      <c r="F35" s="12"/>
      <c r="G35" s="207" t="s">
        <v>80</v>
      </c>
      <c r="H35" s="125">
        <v>0</v>
      </c>
      <c r="I35" s="110">
        <v>0</v>
      </c>
      <c r="J35" s="108">
        <v>0</v>
      </c>
      <c r="K35" s="109">
        <v>0</v>
      </c>
      <c r="L35" s="110">
        <v>0</v>
      </c>
      <c r="M35" s="108">
        <v>0</v>
      </c>
      <c r="N35" s="108">
        <v>0</v>
      </c>
      <c r="O35" s="108">
        <v>0</v>
      </c>
      <c r="P35" s="109">
        <v>0</v>
      </c>
      <c r="Q35" s="110">
        <v>0</v>
      </c>
      <c r="R35" s="109">
        <v>0</v>
      </c>
      <c r="S35" s="227">
        <v>0</v>
      </c>
      <c r="T35" s="183">
        <v>15000000</v>
      </c>
      <c r="U35" s="106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11">
        <v>0</v>
      </c>
      <c r="AB35" s="106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11">
        <v>0</v>
      </c>
      <c r="AI35" s="106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11">
        <v>0</v>
      </c>
      <c r="AP35" s="112">
        <v>0</v>
      </c>
      <c r="AQ35" s="165"/>
      <c r="AR35" s="166">
        <v>0</v>
      </c>
      <c r="AS35" s="167">
        <v>0</v>
      </c>
      <c r="AT35" s="114"/>
      <c r="AU35" s="114"/>
      <c r="AV35" s="114"/>
      <c r="AW35" s="114"/>
      <c r="AX35" s="114"/>
      <c r="AY35" s="114"/>
      <c r="AZ35" s="114"/>
      <c r="BA35" s="114"/>
      <c r="BB35" s="114"/>
      <c r="BC35" s="115"/>
      <c r="BD35" s="116">
        <v>0</v>
      </c>
      <c r="BE35" s="117"/>
      <c r="BF35" s="118">
        <v>0</v>
      </c>
      <c r="BG35" s="119"/>
      <c r="BH35" s="120"/>
      <c r="BI35" s="120"/>
      <c r="BJ35" s="120"/>
      <c r="BK35" s="120"/>
      <c r="BL35" s="120"/>
      <c r="BM35" s="120"/>
      <c r="BN35" s="120"/>
      <c r="BO35" s="120"/>
      <c r="BP35" s="121"/>
      <c r="BQ35" s="116">
        <v>0</v>
      </c>
      <c r="BR35" s="117">
        <v>0</v>
      </c>
      <c r="BS35" s="122">
        <v>0</v>
      </c>
      <c r="BT35" s="113"/>
      <c r="BU35" s="114"/>
      <c r="BV35" s="114"/>
      <c r="BW35" s="114"/>
      <c r="BX35" s="114"/>
      <c r="BY35" s="114"/>
      <c r="BZ35" s="114"/>
      <c r="CA35" s="114"/>
      <c r="CB35" s="114"/>
      <c r="CC35" s="115"/>
      <c r="CD35" s="116">
        <v>0</v>
      </c>
      <c r="CE35" s="182">
        <v>0.25</v>
      </c>
      <c r="CF35" s="176"/>
      <c r="CG35" s="167">
        <v>0</v>
      </c>
      <c r="CH35" s="177">
        <v>0</v>
      </c>
      <c r="CI35" s="117">
        <v>0</v>
      </c>
      <c r="CJ35" s="117">
        <v>0</v>
      </c>
      <c r="CK35" s="107"/>
      <c r="CL35" s="117"/>
      <c r="CM35" s="180" t="s">
        <v>80</v>
      </c>
    </row>
    <row r="36" spans="1:91" s="29" customFormat="1" ht="12.75" customHeight="1">
      <c r="A36" s="110"/>
      <c r="B36" s="209"/>
      <c r="C36" s="209"/>
      <c r="D36" s="151"/>
      <c r="E36" s="151"/>
      <c r="F36" s="12"/>
      <c r="G36" s="207" t="s">
        <v>80</v>
      </c>
      <c r="H36" s="125">
        <v>0</v>
      </c>
      <c r="I36" s="110">
        <v>0</v>
      </c>
      <c r="J36" s="108">
        <v>0</v>
      </c>
      <c r="K36" s="109">
        <v>0</v>
      </c>
      <c r="L36" s="110">
        <v>0</v>
      </c>
      <c r="M36" s="108">
        <v>0</v>
      </c>
      <c r="N36" s="108">
        <v>0</v>
      </c>
      <c r="O36" s="108">
        <v>0</v>
      </c>
      <c r="P36" s="109">
        <v>0</v>
      </c>
      <c r="Q36" s="110">
        <v>0</v>
      </c>
      <c r="R36" s="109">
        <v>0</v>
      </c>
      <c r="S36" s="227">
        <v>0</v>
      </c>
      <c r="T36" s="183">
        <v>15000000</v>
      </c>
      <c r="U36" s="106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11">
        <v>0</v>
      </c>
      <c r="AB36" s="106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11">
        <v>0</v>
      </c>
      <c r="AI36" s="106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11">
        <v>0</v>
      </c>
      <c r="AP36" s="112">
        <v>0</v>
      </c>
      <c r="AQ36" s="165"/>
      <c r="AR36" s="166">
        <v>0</v>
      </c>
      <c r="AS36" s="167">
        <v>0</v>
      </c>
      <c r="AT36" s="114"/>
      <c r="AU36" s="114"/>
      <c r="AV36" s="114"/>
      <c r="AW36" s="114"/>
      <c r="AX36" s="114"/>
      <c r="AY36" s="114"/>
      <c r="AZ36" s="114"/>
      <c r="BA36" s="114"/>
      <c r="BB36" s="114"/>
      <c r="BC36" s="115"/>
      <c r="BD36" s="116">
        <v>0</v>
      </c>
      <c r="BE36" s="117"/>
      <c r="BF36" s="118">
        <v>0</v>
      </c>
      <c r="BG36" s="119"/>
      <c r="BH36" s="120"/>
      <c r="BI36" s="120"/>
      <c r="BJ36" s="120"/>
      <c r="BK36" s="120"/>
      <c r="BL36" s="120"/>
      <c r="BM36" s="120"/>
      <c r="BN36" s="120"/>
      <c r="BO36" s="120"/>
      <c r="BP36" s="121"/>
      <c r="BQ36" s="116">
        <v>0</v>
      </c>
      <c r="BR36" s="117">
        <v>0</v>
      </c>
      <c r="BS36" s="122">
        <v>0</v>
      </c>
      <c r="BT36" s="113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>
        <v>0</v>
      </c>
      <c r="CE36" s="182">
        <v>0.25</v>
      </c>
      <c r="CF36" s="176"/>
      <c r="CG36" s="167">
        <v>0</v>
      </c>
      <c r="CH36" s="177">
        <v>0</v>
      </c>
      <c r="CI36" s="117">
        <v>0</v>
      </c>
      <c r="CJ36" s="117">
        <v>0</v>
      </c>
      <c r="CK36" s="107"/>
      <c r="CL36" s="117"/>
      <c r="CM36" s="180" t="s">
        <v>80</v>
      </c>
    </row>
    <row r="37" spans="1:91" s="29" customFormat="1" ht="12.75" customHeight="1">
      <c r="A37" s="110"/>
      <c r="B37" s="209"/>
      <c r="C37" s="209"/>
      <c r="D37" s="151"/>
      <c r="E37" s="151"/>
      <c r="F37" s="12"/>
      <c r="G37" s="207" t="s">
        <v>80</v>
      </c>
      <c r="H37" s="125">
        <v>0</v>
      </c>
      <c r="I37" s="110">
        <v>0</v>
      </c>
      <c r="J37" s="108">
        <v>0</v>
      </c>
      <c r="K37" s="109">
        <v>0</v>
      </c>
      <c r="L37" s="110">
        <v>0</v>
      </c>
      <c r="M37" s="108">
        <v>0</v>
      </c>
      <c r="N37" s="108">
        <v>0</v>
      </c>
      <c r="O37" s="108">
        <v>0</v>
      </c>
      <c r="P37" s="109">
        <v>0</v>
      </c>
      <c r="Q37" s="110">
        <v>0</v>
      </c>
      <c r="R37" s="109">
        <v>0</v>
      </c>
      <c r="S37" s="227">
        <v>0</v>
      </c>
      <c r="T37" s="183">
        <v>15000000</v>
      </c>
      <c r="U37" s="106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11">
        <v>0</v>
      </c>
      <c r="AB37" s="106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11">
        <v>0</v>
      </c>
      <c r="AI37" s="106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11">
        <v>0</v>
      </c>
      <c r="AP37" s="112">
        <v>0</v>
      </c>
      <c r="AQ37" s="165"/>
      <c r="AR37" s="166">
        <v>0</v>
      </c>
      <c r="AS37" s="167">
        <v>0</v>
      </c>
      <c r="AT37" s="114"/>
      <c r="AU37" s="114"/>
      <c r="AV37" s="114"/>
      <c r="AW37" s="114"/>
      <c r="AX37" s="114"/>
      <c r="AY37" s="114"/>
      <c r="AZ37" s="114"/>
      <c r="BA37" s="114"/>
      <c r="BB37" s="114"/>
      <c r="BC37" s="115"/>
      <c r="BD37" s="116">
        <v>0</v>
      </c>
      <c r="BE37" s="117"/>
      <c r="BF37" s="118">
        <v>0</v>
      </c>
      <c r="BG37" s="119"/>
      <c r="BH37" s="120"/>
      <c r="BI37" s="120"/>
      <c r="BJ37" s="120"/>
      <c r="BK37" s="120"/>
      <c r="BL37" s="120"/>
      <c r="BM37" s="120"/>
      <c r="BN37" s="120"/>
      <c r="BO37" s="120"/>
      <c r="BP37" s="121"/>
      <c r="BQ37" s="116">
        <v>0</v>
      </c>
      <c r="BR37" s="117">
        <v>0</v>
      </c>
      <c r="BS37" s="122">
        <v>0</v>
      </c>
      <c r="BT37" s="113"/>
      <c r="BU37" s="114"/>
      <c r="BV37" s="114"/>
      <c r="BW37" s="114"/>
      <c r="BX37" s="114"/>
      <c r="BY37" s="114"/>
      <c r="BZ37" s="114"/>
      <c r="CA37" s="114"/>
      <c r="CB37" s="114"/>
      <c r="CC37" s="115"/>
      <c r="CD37" s="116">
        <v>0</v>
      </c>
      <c r="CE37" s="182">
        <v>0.25</v>
      </c>
      <c r="CF37" s="176"/>
      <c r="CG37" s="167">
        <v>0</v>
      </c>
      <c r="CH37" s="177">
        <v>0</v>
      </c>
      <c r="CI37" s="117">
        <v>0</v>
      </c>
      <c r="CJ37" s="117">
        <v>0</v>
      </c>
      <c r="CK37" s="107"/>
      <c r="CL37" s="117"/>
      <c r="CM37" s="180" t="s">
        <v>80</v>
      </c>
    </row>
    <row r="38" spans="1:91" s="29" customFormat="1" ht="12.75" customHeight="1">
      <c r="A38" s="110"/>
      <c r="B38" s="209"/>
      <c r="C38" s="209"/>
      <c r="D38" s="151"/>
      <c r="E38" s="151"/>
      <c r="F38" s="12"/>
      <c r="G38" s="207" t="s">
        <v>80</v>
      </c>
      <c r="H38" s="125">
        <v>0</v>
      </c>
      <c r="I38" s="110">
        <v>0</v>
      </c>
      <c r="J38" s="108">
        <v>0</v>
      </c>
      <c r="K38" s="109">
        <v>0</v>
      </c>
      <c r="L38" s="110">
        <v>0</v>
      </c>
      <c r="M38" s="108">
        <v>0</v>
      </c>
      <c r="N38" s="108">
        <v>0</v>
      </c>
      <c r="O38" s="108">
        <v>0</v>
      </c>
      <c r="P38" s="109">
        <v>0</v>
      </c>
      <c r="Q38" s="110">
        <v>0</v>
      </c>
      <c r="R38" s="109">
        <v>0</v>
      </c>
      <c r="S38" s="227">
        <v>0</v>
      </c>
      <c r="T38" s="183">
        <v>15000000</v>
      </c>
      <c r="U38" s="106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11">
        <v>0</v>
      </c>
      <c r="AB38" s="106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11">
        <v>0</v>
      </c>
      <c r="AI38" s="106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11">
        <v>0</v>
      </c>
      <c r="AP38" s="112">
        <v>0</v>
      </c>
      <c r="AQ38" s="165"/>
      <c r="AR38" s="166">
        <v>0</v>
      </c>
      <c r="AS38" s="167">
        <v>0</v>
      </c>
      <c r="AT38" s="114"/>
      <c r="AU38" s="114"/>
      <c r="AV38" s="114"/>
      <c r="AW38" s="114"/>
      <c r="AX38" s="114"/>
      <c r="AY38" s="114"/>
      <c r="AZ38" s="114"/>
      <c r="BA38" s="114"/>
      <c r="BB38" s="114"/>
      <c r="BC38" s="115"/>
      <c r="BD38" s="116">
        <v>0</v>
      </c>
      <c r="BE38" s="117"/>
      <c r="BF38" s="118">
        <v>0</v>
      </c>
      <c r="BG38" s="119"/>
      <c r="BH38" s="120"/>
      <c r="BI38" s="120"/>
      <c r="BJ38" s="120"/>
      <c r="BK38" s="120"/>
      <c r="BL38" s="120"/>
      <c r="BM38" s="120"/>
      <c r="BN38" s="120"/>
      <c r="BO38" s="120"/>
      <c r="BP38" s="121"/>
      <c r="BQ38" s="116">
        <v>0</v>
      </c>
      <c r="BR38" s="117">
        <v>0</v>
      </c>
      <c r="BS38" s="122">
        <v>0</v>
      </c>
      <c r="BT38" s="113"/>
      <c r="BU38" s="114"/>
      <c r="BV38" s="114"/>
      <c r="BW38" s="114"/>
      <c r="BX38" s="114"/>
      <c r="BY38" s="114"/>
      <c r="BZ38" s="114"/>
      <c r="CA38" s="114"/>
      <c r="CB38" s="114"/>
      <c r="CC38" s="115"/>
      <c r="CD38" s="116">
        <v>0</v>
      </c>
      <c r="CE38" s="182">
        <v>0.25</v>
      </c>
      <c r="CF38" s="176"/>
      <c r="CG38" s="167">
        <v>0</v>
      </c>
      <c r="CH38" s="177">
        <v>0</v>
      </c>
      <c r="CI38" s="117">
        <v>0</v>
      </c>
      <c r="CJ38" s="117">
        <v>0</v>
      </c>
      <c r="CK38" s="107"/>
      <c r="CL38" s="117"/>
      <c r="CM38" s="180" t="s">
        <v>80</v>
      </c>
    </row>
    <row r="39" spans="1:91" s="29" customFormat="1" ht="12.75" customHeight="1">
      <c r="A39" s="110"/>
      <c r="B39" s="209"/>
      <c r="C39" s="209"/>
      <c r="D39" s="151"/>
      <c r="E39" s="151"/>
      <c r="F39" s="12"/>
      <c r="G39" s="207" t="s">
        <v>80</v>
      </c>
      <c r="H39" s="125">
        <v>0</v>
      </c>
      <c r="I39" s="110">
        <v>0</v>
      </c>
      <c r="J39" s="108">
        <v>0</v>
      </c>
      <c r="K39" s="109">
        <v>0</v>
      </c>
      <c r="L39" s="110">
        <v>0</v>
      </c>
      <c r="M39" s="108">
        <v>0</v>
      </c>
      <c r="N39" s="108">
        <v>0</v>
      </c>
      <c r="O39" s="108">
        <v>0</v>
      </c>
      <c r="P39" s="109">
        <v>0</v>
      </c>
      <c r="Q39" s="110">
        <v>0</v>
      </c>
      <c r="R39" s="109">
        <v>0</v>
      </c>
      <c r="S39" s="227">
        <v>0</v>
      </c>
      <c r="T39" s="183">
        <v>15000000</v>
      </c>
      <c r="U39" s="106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11">
        <v>0</v>
      </c>
      <c r="AB39" s="106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11">
        <v>0</v>
      </c>
      <c r="AI39" s="106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11">
        <v>0</v>
      </c>
      <c r="AP39" s="112">
        <v>0</v>
      </c>
      <c r="AQ39" s="165"/>
      <c r="AR39" s="166">
        <v>0</v>
      </c>
      <c r="AS39" s="167">
        <v>0</v>
      </c>
      <c r="AT39" s="114"/>
      <c r="AU39" s="114"/>
      <c r="AV39" s="114"/>
      <c r="AW39" s="114"/>
      <c r="AX39" s="114"/>
      <c r="AY39" s="114"/>
      <c r="AZ39" s="114"/>
      <c r="BA39" s="114"/>
      <c r="BB39" s="114"/>
      <c r="BC39" s="115"/>
      <c r="BD39" s="116">
        <v>0</v>
      </c>
      <c r="BE39" s="117"/>
      <c r="BF39" s="118">
        <v>0</v>
      </c>
      <c r="BG39" s="119"/>
      <c r="BH39" s="120"/>
      <c r="BI39" s="120"/>
      <c r="BJ39" s="120"/>
      <c r="BK39" s="120"/>
      <c r="BL39" s="120"/>
      <c r="BM39" s="120"/>
      <c r="BN39" s="120"/>
      <c r="BO39" s="120"/>
      <c r="BP39" s="121"/>
      <c r="BQ39" s="116">
        <v>0</v>
      </c>
      <c r="BR39" s="117">
        <v>0</v>
      </c>
      <c r="BS39" s="122">
        <v>0</v>
      </c>
      <c r="BT39" s="113"/>
      <c r="BU39" s="114"/>
      <c r="BV39" s="114"/>
      <c r="BW39" s="114"/>
      <c r="BX39" s="114"/>
      <c r="BY39" s="114"/>
      <c r="BZ39" s="114"/>
      <c r="CA39" s="114"/>
      <c r="CB39" s="114"/>
      <c r="CC39" s="115"/>
      <c r="CD39" s="116">
        <v>0</v>
      </c>
      <c r="CE39" s="182">
        <v>0.25</v>
      </c>
      <c r="CF39" s="176"/>
      <c r="CG39" s="167">
        <v>0</v>
      </c>
      <c r="CH39" s="177">
        <v>0</v>
      </c>
      <c r="CI39" s="117">
        <v>0</v>
      </c>
      <c r="CJ39" s="117">
        <v>0</v>
      </c>
      <c r="CK39" s="107"/>
      <c r="CL39" s="117"/>
      <c r="CM39" s="180" t="s">
        <v>80</v>
      </c>
    </row>
    <row r="40" spans="1:91" s="29" customFormat="1" ht="12.75" customHeight="1">
      <c r="A40" s="110"/>
      <c r="B40" s="209"/>
      <c r="C40" s="209"/>
      <c r="D40" s="151"/>
      <c r="E40" s="151"/>
      <c r="F40" s="12"/>
      <c r="G40" s="207" t="s">
        <v>80</v>
      </c>
      <c r="H40" s="125">
        <v>0</v>
      </c>
      <c r="I40" s="110">
        <v>0</v>
      </c>
      <c r="J40" s="108">
        <v>0</v>
      </c>
      <c r="K40" s="109">
        <v>0</v>
      </c>
      <c r="L40" s="110">
        <v>0</v>
      </c>
      <c r="M40" s="108">
        <v>0</v>
      </c>
      <c r="N40" s="108">
        <v>0</v>
      </c>
      <c r="O40" s="108">
        <v>0</v>
      </c>
      <c r="P40" s="109">
        <v>0</v>
      </c>
      <c r="Q40" s="110">
        <v>0</v>
      </c>
      <c r="R40" s="109">
        <v>0</v>
      </c>
      <c r="S40" s="227">
        <v>0</v>
      </c>
      <c r="T40" s="183">
        <v>15000000</v>
      </c>
      <c r="U40" s="106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11">
        <v>0</v>
      </c>
      <c r="AB40" s="106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11">
        <v>0</v>
      </c>
      <c r="AI40" s="106">
        <v>0</v>
      </c>
      <c r="AJ40" s="108">
        <v>0</v>
      </c>
      <c r="AK40" s="108">
        <v>0</v>
      </c>
      <c r="AL40" s="108">
        <v>0</v>
      </c>
      <c r="AM40" s="108">
        <v>0</v>
      </c>
      <c r="AN40" s="108">
        <v>0</v>
      </c>
      <c r="AO40" s="111">
        <v>0</v>
      </c>
      <c r="AP40" s="112">
        <v>0</v>
      </c>
      <c r="AQ40" s="165"/>
      <c r="AR40" s="166">
        <v>0</v>
      </c>
      <c r="AS40" s="167">
        <v>0</v>
      </c>
      <c r="AT40" s="114"/>
      <c r="AU40" s="114"/>
      <c r="AV40" s="114"/>
      <c r="AW40" s="114"/>
      <c r="AX40" s="114"/>
      <c r="AY40" s="114"/>
      <c r="AZ40" s="114"/>
      <c r="BA40" s="114"/>
      <c r="BB40" s="114"/>
      <c r="BC40" s="115"/>
      <c r="BD40" s="116">
        <v>0</v>
      </c>
      <c r="BE40" s="117"/>
      <c r="BF40" s="118">
        <v>0</v>
      </c>
      <c r="BG40" s="119"/>
      <c r="BH40" s="120"/>
      <c r="BI40" s="120"/>
      <c r="BJ40" s="120"/>
      <c r="BK40" s="120"/>
      <c r="BL40" s="120"/>
      <c r="BM40" s="120"/>
      <c r="BN40" s="120"/>
      <c r="BO40" s="120"/>
      <c r="BP40" s="121"/>
      <c r="BQ40" s="116">
        <v>0</v>
      </c>
      <c r="BR40" s="117">
        <v>0</v>
      </c>
      <c r="BS40" s="122">
        <v>0</v>
      </c>
      <c r="BT40" s="113"/>
      <c r="BU40" s="114"/>
      <c r="BV40" s="114"/>
      <c r="BW40" s="114"/>
      <c r="BX40" s="114"/>
      <c r="BY40" s="114"/>
      <c r="BZ40" s="114"/>
      <c r="CA40" s="114"/>
      <c r="CB40" s="114"/>
      <c r="CC40" s="115"/>
      <c r="CD40" s="116">
        <v>0</v>
      </c>
      <c r="CE40" s="182">
        <v>0.25</v>
      </c>
      <c r="CF40" s="176"/>
      <c r="CG40" s="167">
        <v>0</v>
      </c>
      <c r="CH40" s="177">
        <v>0</v>
      </c>
      <c r="CI40" s="117">
        <v>0</v>
      </c>
      <c r="CJ40" s="117">
        <v>0</v>
      </c>
      <c r="CK40" s="107"/>
      <c r="CL40" s="117"/>
      <c r="CM40" s="180" t="s">
        <v>80</v>
      </c>
    </row>
    <row r="41" spans="1:91" s="29" customFormat="1" ht="12.75" customHeight="1">
      <c r="A41" s="110"/>
      <c r="B41" s="209"/>
      <c r="C41" s="209"/>
      <c r="D41" s="151"/>
      <c r="E41" s="151"/>
      <c r="F41" s="12"/>
      <c r="G41" s="207" t="s">
        <v>80</v>
      </c>
      <c r="H41" s="125">
        <v>0</v>
      </c>
      <c r="I41" s="110">
        <v>0</v>
      </c>
      <c r="J41" s="108">
        <v>0</v>
      </c>
      <c r="K41" s="109">
        <v>0</v>
      </c>
      <c r="L41" s="110">
        <v>0</v>
      </c>
      <c r="M41" s="108">
        <v>0</v>
      </c>
      <c r="N41" s="108">
        <v>0</v>
      </c>
      <c r="O41" s="108">
        <v>0</v>
      </c>
      <c r="P41" s="109">
        <v>0</v>
      </c>
      <c r="Q41" s="110">
        <v>0</v>
      </c>
      <c r="R41" s="109">
        <v>0</v>
      </c>
      <c r="S41" s="227">
        <v>0</v>
      </c>
      <c r="T41" s="183">
        <v>15000000</v>
      </c>
      <c r="U41" s="106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11">
        <v>0</v>
      </c>
      <c r="AB41" s="106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11">
        <v>0</v>
      </c>
      <c r="AI41" s="106">
        <v>0</v>
      </c>
      <c r="AJ41" s="108">
        <v>0</v>
      </c>
      <c r="AK41" s="108">
        <v>0</v>
      </c>
      <c r="AL41" s="108">
        <v>0</v>
      </c>
      <c r="AM41" s="108">
        <v>0</v>
      </c>
      <c r="AN41" s="108">
        <v>0</v>
      </c>
      <c r="AO41" s="111">
        <v>0</v>
      </c>
      <c r="AP41" s="112">
        <v>0</v>
      </c>
      <c r="AQ41" s="165"/>
      <c r="AR41" s="166">
        <v>0</v>
      </c>
      <c r="AS41" s="167">
        <v>0</v>
      </c>
      <c r="AT41" s="114"/>
      <c r="AU41" s="114"/>
      <c r="AV41" s="114"/>
      <c r="AW41" s="114"/>
      <c r="AX41" s="114"/>
      <c r="AY41" s="114"/>
      <c r="AZ41" s="114"/>
      <c r="BA41" s="114"/>
      <c r="BB41" s="114"/>
      <c r="BC41" s="115"/>
      <c r="BD41" s="116">
        <v>0</v>
      </c>
      <c r="BE41" s="117"/>
      <c r="BF41" s="118">
        <v>0</v>
      </c>
      <c r="BG41" s="119"/>
      <c r="BH41" s="120"/>
      <c r="BI41" s="120"/>
      <c r="BJ41" s="120"/>
      <c r="BK41" s="120"/>
      <c r="BL41" s="120"/>
      <c r="BM41" s="120"/>
      <c r="BN41" s="120"/>
      <c r="BO41" s="120"/>
      <c r="BP41" s="121"/>
      <c r="BQ41" s="116">
        <v>0</v>
      </c>
      <c r="BR41" s="117">
        <v>0</v>
      </c>
      <c r="BS41" s="122">
        <v>0</v>
      </c>
      <c r="BT41" s="113"/>
      <c r="BU41" s="114"/>
      <c r="BV41" s="114"/>
      <c r="BW41" s="114"/>
      <c r="BX41" s="114"/>
      <c r="BY41" s="114"/>
      <c r="BZ41" s="114"/>
      <c r="CA41" s="114"/>
      <c r="CB41" s="114"/>
      <c r="CC41" s="115"/>
      <c r="CD41" s="116">
        <v>0</v>
      </c>
      <c r="CE41" s="182">
        <v>0.25</v>
      </c>
      <c r="CF41" s="176"/>
      <c r="CG41" s="167">
        <v>0</v>
      </c>
      <c r="CH41" s="177">
        <v>0</v>
      </c>
      <c r="CI41" s="117">
        <v>0</v>
      </c>
      <c r="CJ41" s="117">
        <v>0</v>
      </c>
      <c r="CK41" s="107"/>
      <c r="CL41" s="117"/>
      <c r="CM41" s="180" t="s">
        <v>80</v>
      </c>
    </row>
    <row r="42" spans="1:91" s="29" customFormat="1" ht="12.75" customHeight="1">
      <c r="A42" s="110"/>
      <c r="B42" s="209"/>
      <c r="C42" s="209"/>
      <c r="D42" s="151"/>
      <c r="E42" s="151"/>
      <c r="F42" s="12"/>
      <c r="G42" s="207" t="s">
        <v>80</v>
      </c>
      <c r="H42" s="125">
        <v>0</v>
      </c>
      <c r="I42" s="110">
        <v>0</v>
      </c>
      <c r="J42" s="108">
        <v>0</v>
      </c>
      <c r="K42" s="109">
        <v>0</v>
      </c>
      <c r="L42" s="110">
        <v>0</v>
      </c>
      <c r="M42" s="108">
        <v>0</v>
      </c>
      <c r="N42" s="108">
        <v>0</v>
      </c>
      <c r="O42" s="108">
        <v>0</v>
      </c>
      <c r="P42" s="109">
        <v>0</v>
      </c>
      <c r="Q42" s="110">
        <v>0</v>
      </c>
      <c r="R42" s="109">
        <v>0</v>
      </c>
      <c r="S42" s="227">
        <v>0</v>
      </c>
      <c r="T42" s="183">
        <v>15000000</v>
      </c>
      <c r="U42" s="106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11">
        <v>0</v>
      </c>
      <c r="AB42" s="106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11">
        <v>0</v>
      </c>
      <c r="AI42" s="106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11">
        <v>0</v>
      </c>
      <c r="AP42" s="112">
        <v>0</v>
      </c>
      <c r="AQ42" s="165"/>
      <c r="AR42" s="166">
        <v>0</v>
      </c>
      <c r="AS42" s="167">
        <v>0</v>
      </c>
      <c r="AT42" s="114"/>
      <c r="AU42" s="114"/>
      <c r="AV42" s="114"/>
      <c r="AW42" s="114"/>
      <c r="AX42" s="114"/>
      <c r="AY42" s="114"/>
      <c r="AZ42" s="114"/>
      <c r="BA42" s="114"/>
      <c r="BB42" s="114"/>
      <c r="BC42" s="115"/>
      <c r="BD42" s="116">
        <v>0</v>
      </c>
      <c r="BE42" s="117"/>
      <c r="BF42" s="118">
        <v>0</v>
      </c>
      <c r="BG42" s="119"/>
      <c r="BH42" s="120"/>
      <c r="BI42" s="120"/>
      <c r="BJ42" s="120"/>
      <c r="BK42" s="120"/>
      <c r="BL42" s="120"/>
      <c r="BM42" s="120"/>
      <c r="BN42" s="120"/>
      <c r="BO42" s="120"/>
      <c r="BP42" s="121"/>
      <c r="BQ42" s="116">
        <v>0</v>
      </c>
      <c r="BR42" s="117">
        <v>0</v>
      </c>
      <c r="BS42" s="122">
        <v>0</v>
      </c>
      <c r="BT42" s="113"/>
      <c r="BU42" s="114"/>
      <c r="BV42" s="114"/>
      <c r="BW42" s="114"/>
      <c r="BX42" s="114"/>
      <c r="BY42" s="114"/>
      <c r="BZ42" s="114"/>
      <c r="CA42" s="114"/>
      <c r="CB42" s="114"/>
      <c r="CC42" s="115"/>
      <c r="CD42" s="116">
        <v>0</v>
      </c>
      <c r="CE42" s="182">
        <v>0.25</v>
      </c>
      <c r="CF42" s="176"/>
      <c r="CG42" s="167">
        <v>0</v>
      </c>
      <c r="CH42" s="177">
        <v>0</v>
      </c>
      <c r="CI42" s="117">
        <v>0</v>
      </c>
      <c r="CJ42" s="117">
        <v>0</v>
      </c>
      <c r="CK42" s="107"/>
      <c r="CL42" s="117"/>
      <c r="CM42" s="180" t="s">
        <v>80</v>
      </c>
    </row>
    <row r="43" spans="1:91" s="29" customFormat="1" ht="12.75" customHeight="1">
      <c r="A43" s="110"/>
      <c r="B43" s="209"/>
      <c r="C43" s="209"/>
      <c r="D43" s="151"/>
      <c r="E43" s="151"/>
      <c r="F43" s="12"/>
      <c r="G43" s="207" t="s">
        <v>80</v>
      </c>
      <c r="H43" s="125">
        <v>0</v>
      </c>
      <c r="I43" s="110">
        <v>0</v>
      </c>
      <c r="J43" s="108">
        <v>0</v>
      </c>
      <c r="K43" s="109">
        <v>0</v>
      </c>
      <c r="L43" s="110">
        <v>0</v>
      </c>
      <c r="M43" s="108">
        <v>0</v>
      </c>
      <c r="N43" s="108">
        <v>0</v>
      </c>
      <c r="O43" s="108">
        <v>0</v>
      </c>
      <c r="P43" s="109">
        <v>0</v>
      </c>
      <c r="Q43" s="110">
        <v>0</v>
      </c>
      <c r="R43" s="109">
        <v>0</v>
      </c>
      <c r="S43" s="227">
        <v>0</v>
      </c>
      <c r="T43" s="183">
        <v>15000000</v>
      </c>
      <c r="U43" s="106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11">
        <v>0</v>
      </c>
      <c r="AB43" s="106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11">
        <v>0</v>
      </c>
      <c r="AI43" s="106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11">
        <v>0</v>
      </c>
      <c r="AP43" s="112">
        <v>0</v>
      </c>
      <c r="AQ43" s="165"/>
      <c r="AR43" s="166">
        <v>0</v>
      </c>
      <c r="AS43" s="167">
        <v>0</v>
      </c>
      <c r="AT43" s="114"/>
      <c r="AU43" s="114"/>
      <c r="AV43" s="114"/>
      <c r="AW43" s="114"/>
      <c r="AX43" s="114"/>
      <c r="AY43" s="114"/>
      <c r="AZ43" s="114"/>
      <c r="BA43" s="114"/>
      <c r="BB43" s="114"/>
      <c r="BC43" s="115"/>
      <c r="BD43" s="116">
        <v>0</v>
      </c>
      <c r="BE43" s="117"/>
      <c r="BF43" s="118">
        <v>0</v>
      </c>
      <c r="BG43" s="119"/>
      <c r="BH43" s="120"/>
      <c r="BI43" s="120"/>
      <c r="BJ43" s="120"/>
      <c r="BK43" s="120"/>
      <c r="BL43" s="120"/>
      <c r="BM43" s="120"/>
      <c r="BN43" s="120"/>
      <c r="BO43" s="120"/>
      <c r="BP43" s="121"/>
      <c r="BQ43" s="116">
        <v>0</v>
      </c>
      <c r="BR43" s="117">
        <v>0</v>
      </c>
      <c r="BS43" s="122">
        <v>0</v>
      </c>
      <c r="BT43" s="113"/>
      <c r="BU43" s="114"/>
      <c r="BV43" s="114"/>
      <c r="BW43" s="114"/>
      <c r="BX43" s="114"/>
      <c r="BY43" s="114"/>
      <c r="BZ43" s="114"/>
      <c r="CA43" s="114"/>
      <c r="CB43" s="114"/>
      <c r="CC43" s="115"/>
      <c r="CD43" s="116">
        <v>0</v>
      </c>
      <c r="CE43" s="182">
        <v>0.25</v>
      </c>
      <c r="CF43" s="176"/>
      <c r="CG43" s="167">
        <v>0</v>
      </c>
      <c r="CH43" s="177">
        <v>0</v>
      </c>
      <c r="CI43" s="117">
        <v>0</v>
      </c>
      <c r="CJ43" s="117">
        <v>0</v>
      </c>
      <c r="CK43" s="107"/>
      <c r="CL43" s="117"/>
      <c r="CM43" s="180" t="s">
        <v>80</v>
      </c>
    </row>
    <row r="44" spans="1:91" s="29" customFormat="1" ht="12.75" customHeight="1">
      <c r="A44" s="110"/>
      <c r="B44" s="209"/>
      <c r="C44" s="209"/>
      <c r="D44" s="151"/>
      <c r="E44" s="151"/>
      <c r="F44" s="12"/>
      <c r="G44" s="207" t="s">
        <v>80</v>
      </c>
      <c r="H44" s="125">
        <v>0</v>
      </c>
      <c r="I44" s="110">
        <v>0</v>
      </c>
      <c r="J44" s="108">
        <v>0</v>
      </c>
      <c r="K44" s="109">
        <v>0</v>
      </c>
      <c r="L44" s="110">
        <v>0</v>
      </c>
      <c r="M44" s="108">
        <v>0</v>
      </c>
      <c r="N44" s="108">
        <v>0</v>
      </c>
      <c r="O44" s="108">
        <v>0</v>
      </c>
      <c r="P44" s="109">
        <v>0</v>
      </c>
      <c r="Q44" s="110">
        <v>0</v>
      </c>
      <c r="R44" s="109">
        <v>0</v>
      </c>
      <c r="S44" s="227">
        <v>0</v>
      </c>
      <c r="T44" s="183">
        <v>15000000</v>
      </c>
      <c r="U44" s="106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11">
        <v>0</v>
      </c>
      <c r="AB44" s="106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11">
        <v>0</v>
      </c>
      <c r="AI44" s="106">
        <v>0</v>
      </c>
      <c r="AJ44" s="108">
        <v>0</v>
      </c>
      <c r="AK44" s="108">
        <v>0</v>
      </c>
      <c r="AL44" s="108">
        <v>0</v>
      </c>
      <c r="AM44" s="108">
        <v>0</v>
      </c>
      <c r="AN44" s="108">
        <v>0</v>
      </c>
      <c r="AO44" s="111">
        <v>0</v>
      </c>
      <c r="AP44" s="112">
        <v>0</v>
      </c>
      <c r="AQ44" s="165"/>
      <c r="AR44" s="166">
        <v>0</v>
      </c>
      <c r="AS44" s="167">
        <v>0</v>
      </c>
      <c r="AT44" s="114"/>
      <c r="AU44" s="114"/>
      <c r="AV44" s="114"/>
      <c r="AW44" s="114"/>
      <c r="AX44" s="114"/>
      <c r="AY44" s="114"/>
      <c r="AZ44" s="114"/>
      <c r="BA44" s="114"/>
      <c r="BB44" s="114"/>
      <c r="BC44" s="115"/>
      <c r="BD44" s="116">
        <v>0</v>
      </c>
      <c r="BE44" s="117"/>
      <c r="BF44" s="118">
        <v>0</v>
      </c>
      <c r="BG44" s="119"/>
      <c r="BH44" s="120"/>
      <c r="BI44" s="120"/>
      <c r="BJ44" s="120"/>
      <c r="BK44" s="120"/>
      <c r="BL44" s="120"/>
      <c r="BM44" s="120"/>
      <c r="BN44" s="120"/>
      <c r="BO44" s="120"/>
      <c r="BP44" s="121"/>
      <c r="BQ44" s="116">
        <v>0</v>
      </c>
      <c r="BR44" s="117">
        <v>0</v>
      </c>
      <c r="BS44" s="122">
        <v>0</v>
      </c>
      <c r="BT44" s="113"/>
      <c r="BU44" s="114"/>
      <c r="BV44" s="114"/>
      <c r="BW44" s="114"/>
      <c r="BX44" s="114"/>
      <c r="BY44" s="114"/>
      <c r="BZ44" s="114"/>
      <c r="CA44" s="114"/>
      <c r="CB44" s="114"/>
      <c r="CC44" s="115"/>
      <c r="CD44" s="116">
        <v>0</v>
      </c>
      <c r="CE44" s="182">
        <v>0.25</v>
      </c>
      <c r="CF44" s="176"/>
      <c r="CG44" s="167">
        <v>0</v>
      </c>
      <c r="CH44" s="177">
        <v>0</v>
      </c>
      <c r="CI44" s="117">
        <v>0</v>
      </c>
      <c r="CJ44" s="117">
        <v>0</v>
      </c>
      <c r="CK44" s="107"/>
      <c r="CL44" s="117"/>
      <c r="CM44" s="180" t="s">
        <v>80</v>
      </c>
    </row>
    <row r="45" spans="1:91" s="29" customFormat="1" ht="12.75" customHeight="1">
      <c r="A45" s="110"/>
      <c r="B45" s="209"/>
      <c r="C45" s="209"/>
      <c r="D45" s="151"/>
      <c r="E45" s="151"/>
      <c r="F45" s="12"/>
      <c r="G45" s="207" t="s">
        <v>80</v>
      </c>
      <c r="H45" s="125">
        <v>0</v>
      </c>
      <c r="I45" s="110">
        <v>0</v>
      </c>
      <c r="J45" s="108">
        <v>0</v>
      </c>
      <c r="K45" s="109">
        <v>0</v>
      </c>
      <c r="L45" s="110">
        <v>0</v>
      </c>
      <c r="M45" s="108">
        <v>0</v>
      </c>
      <c r="N45" s="108">
        <v>0</v>
      </c>
      <c r="O45" s="108">
        <v>0</v>
      </c>
      <c r="P45" s="109">
        <v>0</v>
      </c>
      <c r="Q45" s="110">
        <v>0</v>
      </c>
      <c r="R45" s="109">
        <v>0</v>
      </c>
      <c r="S45" s="227">
        <v>0</v>
      </c>
      <c r="T45" s="183">
        <v>15000000</v>
      </c>
      <c r="U45" s="106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11">
        <v>0</v>
      </c>
      <c r="AB45" s="106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11">
        <v>0</v>
      </c>
      <c r="AI45" s="106">
        <v>0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111">
        <v>0</v>
      </c>
      <c r="AP45" s="112">
        <v>0</v>
      </c>
      <c r="AQ45" s="165"/>
      <c r="AR45" s="166">
        <v>0</v>
      </c>
      <c r="AS45" s="167">
        <v>0</v>
      </c>
      <c r="AT45" s="114"/>
      <c r="AU45" s="114"/>
      <c r="AV45" s="114"/>
      <c r="AW45" s="114"/>
      <c r="AX45" s="114"/>
      <c r="AY45" s="114"/>
      <c r="AZ45" s="114"/>
      <c r="BA45" s="114"/>
      <c r="BB45" s="114"/>
      <c r="BC45" s="115"/>
      <c r="BD45" s="116">
        <v>0</v>
      </c>
      <c r="BE45" s="117"/>
      <c r="BF45" s="118">
        <v>0</v>
      </c>
      <c r="BG45" s="119"/>
      <c r="BH45" s="120"/>
      <c r="BI45" s="120"/>
      <c r="BJ45" s="120"/>
      <c r="BK45" s="120"/>
      <c r="BL45" s="120"/>
      <c r="BM45" s="120"/>
      <c r="BN45" s="120"/>
      <c r="BO45" s="120"/>
      <c r="BP45" s="121"/>
      <c r="BQ45" s="116">
        <v>0</v>
      </c>
      <c r="BR45" s="117">
        <v>0</v>
      </c>
      <c r="BS45" s="122">
        <v>0</v>
      </c>
      <c r="BT45" s="113"/>
      <c r="BU45" s="114"/>
      <c r="BV45" s="114"/>
      <c r="BW45" s="114"/>
      <c r="BX45" s="114"/>
      <c r="BY45" s="114"/>
      <c r="BZ45" s="114"/>
      <c r="CA45" s="114"/>
      <c r="CB45" s="114"/>
      <c r="CC45" s="115"/>
      <c r="CD45" s="116">
        <v>0</v>
      </c>
      <c r="CE45" s="182">
        <v>0.25</v>
      </c>
      <c r="CF45" s="176"/>
      <c r="CG45" s="167">
        <v>0</v>
      </c>
      <c r="CH45" s="177">
        <v>0</v>
      </c>
      <c r="CI45" s="117">
        <v>0</v>
      </c>
      <c r="CJ45" s="117">
        <v>0</v>
      </c>
      <c r="CK45" s="107"/>
      <c r="CL45" s="117"/>
      <c r="CM45" s="180" t="s">
        <v>80</v>
      </c>
    </row>
    <row r="46" spans="1:91" s="29" customFormat="1" ht="12.75" customHeight="1">
      <c r="A46" s="110"/>
      <c r="B46" s="209"/>
      <c r="C46" s="209"/>
      <c r="D46" s="151"/>
      <c r="E46" s="151"/>
      <c r="F46" s="12"/>
      <c r="G46" s="207" t="s">
        <v>80</v>
      </c>
      <c r="H46" s="125">
        <v>0</v>
      </c>
      <c r="I46" s="110">
        <v>0</v>
      </c>
      <c r="J46" s="108">
        <v>0</v>
      </c>
      <c r="K46" s="109">
        <v>0</v>
      </c>
      <c r="L46" s="110">
        <v>0</v>
      </c>
      <c r="M46" s="108">
        <v>0</v>
      </c>
      <c r="N46" s="108">
        <v>0</v>
      </c>
      <c r="O46" s="108">
        <v>0</v>
      </c>
      <c r="P46" s="109">
        <v>0</v>
      </c>
      <c r="Q46" s="110">
        <v>0</v>
      </c>
      <c r="R46" s="109">
        <v>0</v>
      </c>
      <c r="S46" s="227">
        <v>0</v>
      </c>
      <c r="T46" s="183">
        <v>15000000</v>
      </c>
      <c r="U46" s="106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11">
        <v>0</v>
      </c>
      <c r="AB46" s="106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11">
        <v>0</v>
      </c>
      <c r="AI46" s="106">
        <v>0</v>
      </c>
      <c r="AJ46" s="108">
        <v>0</v>
      </c>
      <c r="AK46" s="108">
        <v>0</v>
      </c>
      <c r="AL46" s="108">
        <v>0</v>
      </c>
      <c r="AM46" s="108">
        <v>0</v>
      </c>
      <c r="AN46" s="108">
        <v>0</v>
      </c>
      <c r="AO46" s="111">
        <v>0</v>
      </c>
      <c r="AP46" s="112">
        <v>0</v>
      </c>
      <c r="AQ46" s="165"/>
      <c r="AR46" s="166">
        <v>0</v>
      </c>
      <c r="AS46" s="167">
        <v>0</v>
      </c>
      <c r="AT46" s="114"/>
      <c r="AU46" s="114"/>
      <c r="AV46" s="114"/>
      <c r="AW46" s="114"/>
      <c r="AX46" s="114"/>
      <c r="AY46" s="114"/>
      <c r="AZ46" s="114"/>
      <c r="BA46" s="114"/>
      <c r="BB46" s="114"/>
      <c r="BC46" s="115"/>
      <c r="BD46" s="116">
        <v>0</v>
      </c>
      <c r="BE46" s="117"/>
      <c r="BF46" s="118">
        <v>0</v>
      </c>
      <c r="BG46" s="119"/>
      <c r="BH46" s="120"/>
      <c r="BI46" s="120"/>
      <c r="BJ46" s="120"/>
      <c r="BK46" s="120"/>
      <c r="BL46" s="120"/>
      <c r="BM46" s="120"/>
      <c r="BN46" s="120"/>
      <c r="BO46" s="120"/>
      <c r="BP46" s="121"/>
      <c r="BQ46" s="116">
        <v>0</v>
      </c>
      <c r="BR46" s="117">
        <v>0</v>
      </c>
      <c r="BS46" s="122">
        <v>0</v>
      </c>
      <c r="BT46" s="113"/>
      <c r="BU46" s="114"/>
      <c r="BV46" s="114"/>
      <c r="BW46" s="114"/>
      <c r="BX46" s="114"/>
      <c r="BY46" s="114"/>
      <c r="BZ46" s="114"/>
      <c r="CA46" s="114"/>
      <c r="CB46" s="114"/>
      <c r="CC46" s="115"/>
      <c r="CD46" s="116">
        <v>0</v>
      </c>
      <c r="CE46" s="182">
        <v>0.25</v>
      </c>
      <c r="CF46" s="176"/>
      <c r="CG46" s="167">
        <v>0</v>
      </c>
      <c r="CH46" s="177">
        <v>0</v>
      </c>
      <c r="CI46" s="117">
        <v>0</v>
      </c>
      <c r="CJ46" s="117">
        <v>0</v>
      </c>
      <c r="CK46" s="107"/>
      <c r="CL46" s="117"/>
      <c r="CM46" s="180" t="s">
        <v>80</v>
      </c>
    </row>
    <row r="47" spans="1:91" s="29" customFormat="1" ht="12.75" customHeight="1">
      <c r="A47" s="110"/>
      <c r="B47" s="209"/>
      <c r="C47" s="209"/>
      <c r="D47" s="151"/>
      <c r="E47" s="151"/>
      <c r="F47" s="12"/>
      <c r="G47" s="207" t="s">
        <v>80</v>
      </c>
      <c r="H47" s="125">
        <v>0</v>
      </c>
      <c r="I47" s="110">
        <v>0</v>
      </c>
      <c r="J47" s="108">
        <v>0</v>
      </c>
      <c r="K47" s="109">
        <v>0</v>
      </c>
      <c r="L47" s="110">
        <v>0</v>
      </c>
      <c r="M47" s="108">
        <v>0</v>
      </c>
      <c r="N47" s="108">
        <v>0</v>
      </c>
      <c r="O47" s="108">
        <v>0</v>
      </c>
      <c r="P47" s="109">
        <v>0</v>
      </c>
      <c r="Q47" s="110">
        <v>0</v>
      </c>
      <c r="R47" s="109">
        <v>0</v>
      </c>
      <c r="S47" s="227">
        <v>0</v>
      </c>
      <c r="T47" s="183">
        <v>15000000</v>
      </c>
      <c r="U47" s="106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11">
        <v>0</v>
      </c>
      <c r="AB47" s="106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11">
        <v>0</v>
      </c>
      <c r="AI47" s="106">
        <v>0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111">
        <v>0</v>
      </c>
      <c r="AP47" s="112">
        <v>0</v>
      </c>
      <c r="AQ47" s="165"/>
      <c r="AR47" s="166">
        <v>0</v>
      </c>
      <c r="AS47" s="167">
        <v>0</v>
      </c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  <c r="BD47" s="116">
        <v>0</v>
      </c>
      <c r="BE47" s="117"/>
      <c r="BF47" s="118">
        <v>0</v>
      </c>
      <c r="BG47" s="119"/>
      <c r="BH47" s="120"/>
      <c r="BI47" s="120"/>
      <c r="BJ47" s="120"/>
      <c r="BK47" s="120"/>
      <c r="BL47" s="120"/>
      <c r="BM47" s="120"/>
      <c r="BN47" s="120"/>
      <c r="BO47" s="120"/>
      <c r="BP47" s="121"/>
      <c r="BQ47" s="116">
        <v>0</v>
      </c>
      <c r="BR47" s="117">
        <v>0</v>
      </c>
      <c r="BS47" s="122">
        <v>0</v>
      </c>
      <c r="BT47" s="113"/>
      <c r="BU47" s="114"/>
      <c r="BV47" s="114"/>
      <c r="BW47" s="114"/>
      <c r="BX47" s="114"/>
      <c r="BY47" s="114"/>
      <c r="BZ47" s="114"/>
      <c r="CA47" s="114"/>
      <c r="CB47" s="114"/>
      <c r="CC47" s="115"/>
      <c r="CD47" s="116">
        <v>0</v>
      </c>
      <c r="CE47" s="182">
        <v>0.25</v>
      </c>
      <c r="CF47" s="176"/>
      <c r="CG47" s="167">
        <v>0</v>
      </c>
      <c r="CH47" s="177">
        <v>0</v>
      </c>
      <c r="CI47" s="117">
        <v>0</v>
      </c>
      <c r="CJ47" s="117">
        <v>0</v>
      </c>
      <c r="CK47" s="107"/>
      <c r="CL47" s="117"/>
      <c r="CM47" s="180" t="s">
        <v>80</v>
      </c>
    </row>
    <row r="48" spans="1:91" s="29" customFormat="1" ht="12.75" customHeight="1">
      <c r="A48" s="110"/>
      <c r="B48" s="209"/>
      <c r="C48" s="209"/>
      <c r="D48" s="151"/>
      <c r="E48" s="151"/>
      <c r="F48" s="12"/>
      <c r="G48" s="207" t="s">
        <v>80</v>
      </c>
      <c r="H48" s="125">
        <v>0</v>
      </c>
      <c r="I48" s="110">
        <v>0</v>
      </c>
      <c r="J48" s="108">
        <v>0</v>
      </c>
      <c r="K48" s="109">
        <v>0</v>
      </c>
      <c r="L48" s="110">
        <v>0</v>
      </c>
      <c r="M48" s="108">
        <v>0</v>
      </c>
      <c r="N48" s="108">
        <v>0</v>
      </c>
      <c r="O48" s="108">
        <v>0</v>
      </c>
      <c r="P48" s="109">
        <v>0</v>
      </c>
      <c r="Q48" s="110">
        <v>0</v>
      </c>
      <c r="R48" s="109">
        <v>0</v>
      </c>
      <c r="S48" s="227">
        <v>0</v>
      </c>
      <c r="T48" s="183">
        <v>15000000</v>
      </c>
      <c r="U48" s="106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11">
        <v>0</v>
      </c>
      <c r="AB48" s="106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11">
        <v>0</v>
      </c>
      <c r="AI48" s="106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11">
        <v>0</v>
      </c>
      <c r="AP48" s="112">
        <v>0</v>
      </c>
      <c r="AQ48" s="165"/>
      <c r="AR48" s="166">
        <v>0</v>
      </c>
      <c r="AS48" s="167">
        <v>0</v>
      </c>
      <c r="AT48" s="114"/>
      <c r="AU48" s="114"/>
      <c r="AV48" s="114"/>
      <c r="AW48" s="114"/>
      <c r="AX48" s="114"/>
      <c r="AY48" s="114"/>
      <c r="AZ48" s="114"/>
      <c r="BA48" s="114"/>
      <c r="BB48" s="114"/>
      <c r="BC48" s="115"/>
      <c r="BD48" s="116">
        <v>0</v>
      </c>
      <c r="BE48" s="117"/>
      <c r="BF48" s="118">
        <v>0</v>
      </c>
      <c r="BG48" s="119"/>
      <c r="BH48" s="120"/>
      <c r="BI48" s="120"/>
      <c r="BJ48" s="120"/>
      <c r="BK48" s="120"/>
      <c r="BL48" s="120"/>
      <c r="BM48" s="120"/>
      <c r="BN48" s="120"/>
      <c r="BO48" s="120"/>
      <c r="BP48" s="121"/>
      <c r="BQ48" s="116">
        <v>0</v>
      </c>
      <c r="BR48" s="117">
        <v>0</v>
      </c>
      <c r="BS48" s="122">
        <v>0</v>
      </c>
      <c r="BT48" s="113"/>
      <c r="BU48" s="114"/>
      <c r="BV48" s="114"/>
      <c r="BW48" s="114"/>
      <c r="BX48" s="114"/>
      <c r="BY48" s="114"/>
      <c r="BZ48" s="114"/>
      <c r="CA48" s="114"/>
      <c r="CB48" s="114"/>
      <c r="CC48" s="115"/>
      <c r="CD48" s="116">
        <v>0</v>
      </c>
      <c r="CE48" s="182">
        <v>0.25</v>
      </c>
      <c r="CF48" s="176"/>
      <c r="CG48" s="167">
        <v>0</v>
      </c>
      <c r="CH48" s="177">
        <v>0</v>
      </c>
      <c r="CI48" s="117">
        <v>0</v>
      </c>
      <c r="CJ48" s="117">
        <v>0</v>
      </c>
      <c r="CK48" s="107"/>
      <c r="CL48" s="117"/>
      <c r="CM48" s="180" t="s">
        <v>80</v>
      </c>
    </row>
    <row r="49" spans="1:91" s="29" customFormat="1" ht="12.75" customHeight="1">
      <c r="A49" s="110"/>
      <c r="B49" s="209"/>
      <c r="C49" s="209"/>
      <c r="D49" s="151"/>
      <c r="E49" s="151"/>
      <c r="F49" s="12"/>
      <c r="G49" s="207" t="s">
        <v>80</v>
      </c>
      <c r="H49" s="125">
        <v>0</v>
      </c>
      <c r="I49" s="110">
        <v>0</v>
      </c>
      <c r="J49" s="108">
        <v>0</v>
      </c>
      <c r="K49" s="109">
        <v>0</v>
      </c>
      <c r="L49" s="110">
        <v>0</v>
      </c>
      <c r="M49" s="108">
        <v>0</v>
      </c>
      <c r="N49" s="108">
        <v>0</v>
      </c>
      <c r="O49" s="108">
        <v>0</v>
      </c>
      <c r="P49" s="109">
        <v>0</v>
      </c>
      <c r="Q49" s="110">
        <v>0</v>
      </c>
      <c r="R49" s="109">
        <v>0</v>
      </c>
      <c r="S49" s="227">
        <v>0</v>
      </c>
      <c r="T49" s="183">
        <v>15000000</v>
      </c>
      <c r="U49" s="106">
        <v>0</v>
      </c>
      <c r="V49" s="108">
        <v>0</v>
      </c>
      <c r="W49" s="108">
        <v>0</v>
      </c>
      <c r="X49" s="108">
        <v>0</v>
      </c>
      <c r="Y49" s="108">
        <v>0</v>
      </c>
      <c r="Z49" s="108">
        <v>0</v>
      </c>
      <c r="AA49" s="111">
        <v>0</v>
      </c>
      <c r="AB49" s="106">
        <v>0</v>
      </c>
      <c r="AC49" s="108">
        <v>0</v>
      </c>
      <c r="AD49" s="108">
        <v>0</v>
      </c>
      <c r="AE49" s="108">
        <v>0</v>
      </c>
      <c r="AF49" s="108">
        <v>0</v>
      </c>
      <c r="AG49" s="108">
        <v>0</v>
      </c>
      <c r="AH49" s="111">
        <v>0</v>
      </c>
      <c r="AI49" s="106">
        <v>0</v>
      </c>
      <c r="AJ49" s="108">
        <v>0</v>
      </c>
      <c r="AK49" s="108">
        <v>0</v>
      </c>
      <c r="AL49" s="108">
        <v>0</v>
      </c>
      <c r="AM49" s="108">
        <v>0</v>
      </c>
      <c r="AN49" s="108">
        <v>0</v>
      </c>
      <c r="AO49" s="111">
        <v>0</v>
      </c>
      <c r="AP49" s="112">
        <v>0</v>
      </c>
      <c r="AQ49" s="165"/>
      <c r="AR49" s="166">
        <v>0</v>
      </c>
      <c r="AS49" s="167">
        <v>0</v>
      </c>
      <c r="AT49" s="114"/>
      <c r="AU49" s="114"/>
      <c r="AV49" s="114"/>
      <c r="AW49" s="114"/>
      <c r="AX49" s="114"/>
      <c r="AY49" s="114"/>
      <c r="AZ49" s="114"/>
      <c r="BA49" s="114"/>
      <c r="BB49" s="114"/>
      <c r="BC49" s="115"/>
      <c r="BD49" s="116">
        <v>0</v>
      </c>
      <c r="BE49" s="117"/>
      <c r="BF49" s="118">
        <v>0</v>
      </c>
      <c r="BG49" s="119"/>
      <c r="BH49" s="120"/>
      <c r="BI49" s="120"/>
      <c r="BJ49" s="120"/>
      <c r="BK49" s="120"/>
      <c r="BL49" s="120"/>
      <c r="BM49" s="120"/>
      <c r="BN49" s="120"/>
      <c r="BO49" s="120"/>
      <c r="BP49" s="121"/>
      <c r="BQ49" s="116">
        <v>0</v>
      </c>
      <c r="BR49" s="117">
        <v>0</v>
      </c>
      <c r="BS49" s="122">
        <v>0</v>
      </c>
      <c r="BT49" s="113"/>
      <c r="BU49" s="114"/>
      <c r="BV49" s="114"/>
      <c r="BW49" s="114"/>
      <c r="BX49" s="114"/>
      <c r="BY49" s="114"/>
      <c r="BZ49" s="114"/>
      <c r="CA49" s="114"/>
      <c r="CB49" s="114"/>
      <c r="CC49" s="115"/>
      <c r="CD49" s="116">
        <v>0</v>
      </c>
      <c r="CE49" s="182">
        <v>0.25</v>
      </c>
      <c r="CF49" s="176"/>
      <c r="CG49" s="167">
        <v>0</v>
      </c>
      <c r="CH49" s="177">
        <v>0</v>
      </c>
      <c r="CI49" s="117">
        <v>0</v>
      </c>
      <c r="CJ49" s="117">
        <v>0</v>
      </c>
      <c r="CK49" s="107"/>
      <c r="CL49" s="117"/>
      <c r="CM49" s="180" t="s">
        <v>80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6">
    <mergeCell ref="C1:K1"/>
    <mergeCell ref="L1:N1"/>
    <mergeCell ref="J4:R4"/>
    <mergeCell ref="BT2:CC2"/>
    <mergeCell ref="AT2:BC2"/>
    <mergeCell ref="BG2:BR2"/>
    <mergeCell ref="G2:R2"/>
    <mergeCell ref="G4:I4"/>
    <mergeCell ref="J5:R5"/>
    <mergeCell ref="A6:A7"/>
    <mergeCell ref="B6:B7"/>
    <mergeCell ref="C6:C7"/>
    <mergeCell ref="D6:D7"/>
    <mergeCell ref="E6:E7"/>
    <mergeCell ref="F6:F7"/>
    <mergeCell ref="G6:G7"/>
  </mergeCells>
  <printOptions/>
  <pageMargins left="0.4724409448818898" right="0.36" top="0.1968503937007874" bottom="0.2362204724409449" header="0.1968503937007874" footer="0.2362204724409449"/>
  <pageSetup horizontalDpi="360" verticalDpi="360" orientation="landscape" paperSize="9" scale="90" r:id="rId2"/>
  <headerFooter alignWithMargins="0">
    <oddFooter>&amp;L&amp;"Arial,Grassetto"&amp;20 1&amp;C&amp;"Rockwell,Grassetto"&amp;8Classifiche by by NET.line Srl * 3T.Top Trial Team- Piacenza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CN5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140625" defaultRowHeight="12.75"/>
  <cols>
    <col min="1" max="1" width="5.00390625" style="2" customWidth="1"/>
    <col min="2" max="2" width="5.57421875" style="2" customWidth="1"/>
    <col min="3" max="3" width="24.7109375" style="2" customWidth="1"/>
    <col min="4" max="4" width="15.7109375" style="2" customWidth="1"/>
    <col min="5" max="5" width="13.7109375" style="2" customWidth="1"/>
    <col min="6" max="6" width="12.7109375" style="2" customWidth="1"/>
    <col min="7" max="7" width="10.7109375" style="2" customWidth="1"/>
    <col min="8" max="8" width="5.7109375" style="0" customWidth="1"/>
    <col min="9" max="16" width="4.7109375" style="0" customWidth="1"/>
    <col min="17" max="18" width="4.7109375" style="2" customWidth="1"/>
    <col min="19" max="19" width="6.8515625" style="211" customWidth="1"/>
    <col min="20" max="20" width="15.421875" style="0" bestFit="1" customWidth="1"/>
    <col min="27" max="27" width="9.140625" style="2" customWidth="1"/>
    <col min="34" max="34" width="9.140625" style="2" customWidth="1"/>
    <col min="41" max="41" width="9.140625" style="2" customWidth="1"/>
    <col min="42" max="42" width="9.7109375" style="63" customWidth="1"/>
    <col min="43" max="45" width="6.7109375" style="157" customWidth="1"/>
    <col min="46" max="56" width="5.7109375" style="81" customWidth="1"/>
    <col min="57" max="57" width="3.7109375" style="81" customWidth="1"/>
    <col min="58" max="58" width="9.7109375" style="76" customWidth="1"/>
    <col min="59" max="69" width="5.7109375" style="24" customWidth="1"/>
    <col min="70" max="70" width="3.7109375" style="24" customWidth="1"/>
    <col min="71" max="71" width="9.7109375" style="77" customWidth="1"/>
    <col min="72" max="81" width="5.7109375" style="24" customWidth="1"/>
    <col min="82" max="82" width="5.7109375" style="0" customWidth="1"/>
    <col min="83" max="84" width="8.7109375" style="0" customWidth="1"/>
    <col min="85" max="85" width="5.28125" style="0" customWidth="1"/>
    <col min="86" max="86" width="6.7109375" style="0" customWidth="1"/>
    <col min="87" max="89" width="5.7109375" style="2" customWidth="1"/>
    <col min="90" max="90" width="5.7109375" style="0" customWidth="1"/>
  </cols>
  <sheetData>
    <row r="1" spans="3:28" ht="90" customHeight="1">
      <c r="C1" s="228" t="s">
        <v>82</v>
      </c>
      <c r="D1" s="228"/>
      <c r="E1" s="228"/>
      <c r="F1" s="228"/>
      <c r="G1" s="228"/>
      <c r="H1" s="228"/>
      <c r="I1" s="228"/>
      <c r="J1" s="228"/>
      <c r="K1" s="228"/>
      <c r="L1" s="229" t="s">
        <v>74</v>
      </c>
      <c r="M1" s="229"/>
      <c r="N1" s="229"/>
      <c r="O1" s="148"/>
      <c r="P1" s="148"/>
      <c r="Q1" s="185"/>
      <c r="S1" s="210"/>
      <c r="U1" s="1"/>
      <c r="V1" s="1"/>
      <c r="W1" s="1"/>
      <c r="X1" s="1"/>
      <c r="Y1" s="1"/>
      <c r="Z1" s="1"/>
      <c r="AA1" s="11"/>
      <c r="AB1" s="1"/>
    </row>
    <row r="2" spans="7:88" ht="30" customHeight="1" thickBot="1"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U2" s="1"/>
      <c r="V2" s="1"/>
      <c r="W2" s="1"/>
      <c r="X2" s="1"/>
      <c r="Y2" s="1"/>
      <c r="Z2" s="1"/>
      <c r="AA2" s="11"/>
      <c r="AB2" s="1"/>
      <c r="AT2" s="234"/>
      <c r="AU2" s="235"/>
      <c r="AV2" s="235"/>
      <c r="AW2" s="235"/>
      <c r="AX2" s="235"/>
      <c r="AY2" s="235"/>
      <c r="AZ2" s="235"/>
      <c r="BA2" s="235"/>
      <c r="BB2" s="235"/>
      <c r="BC2" s="236"/>
      <c r="BD2" s="69"/>
      <c r="BE2" s="69"/>
      <c r="BF2" s="66"/>
      <c r="BG2" s="237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78"/>
      <c r="BT2" s="231"/>
      <c r="BU2" s="232"/>
      <c r="BV2" s="232"/>
      <c r="BW2" s="232"/>
      <c r="BX2" s="232"/>
      <c r="BY2" s="232"/>
      <c r="BZ2" s="232"/>
      <c r="CA2" s="232"/>
      <c r="CB2" s="232"/>
      <c r="CC2" s="233"/>
      <c r="CD2" s="2"/>
      <c r="CE2" s="2"/>
      <c r="CF2" s="2"/>
      <c r="CG2" s="2"/>
      <c r="CH2" s="2"/>
      <c r="CI2" s="84"/>
      <c r="CJ2" s="84"/>
    </row>
    <row r="3" spans="1:88" ht="30" customHeight="1" thickTop="1">
      <c r="A3" s="87" t="s">
        <v>79</v>
      </c>
      <c r="G3" s="187"/>
      <c r="H3" s="148"/>
      <c r="I3" s="148"/>
      <c r="K3" s="186"/>
      <c r="L3" s="147"/>
      <c r="M3" s="148"/>
      <c r="O3" s="136"/>
      <c r="P3" s="136"/>
      <c r="Q3" s="136"/>
      <c r="R3" s="136"/>
      <c r="S3" s="212"/>
      <c r="U3" s="1"/>
      <c r="V3" s="1"/>
      <c r="W3" s="1"/>
      <c r="X3" s="1"/>
      <c r="Y3" s="1"/>
      <c r="Z3" s="1"/>
      <c r="AA3" s="11"/>
      <c r="AB3" s="1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6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2"/>
      <c r="BR3" s="2"/>
      <c r="BS3" s="78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2"/>
      <c r="CE3" s="2"/>
      <c r="CF3" s="2"/>
      <c r="CG3" s="2"/>
      <c r="CH3" s="2"/>
      <c r="CI3" s="84"/>
      <c r="CJ3" s="84"/>
    </row>
    <row r="4" spans="1:92" ht="30" customHeight="1">
      <c r="A4" s="188" t="s">
        <v>75</v>
      </c>
      <c r="C4" s="4" t="s">
        <v>80</v>
      </c>
      <c r="G4" s="240"/>
      <c r="H4" s="240"/>
      <c r="I4" s="240"/>
      <c r="J4" s="230" t="s">
        <v>30</v>
      </c>
      <c r="K4" s="230"/>
      <c r="L4" s="230"/>
      <c r="M4" s="230"/>
      <c r="N4" s="230"/>
      <c r="O4" s="230"/>
      <c r="P4" s="230"/>
      <c r="Q4" s="230"/>
      <c r="R4" s="230"/>
      <c r="S4" s="213"/>
      <c r="U4" s="1"/>
      <c r="V4" s="1"/>
      <c r="W4" s="1"/>
      <c r="X4" s="1"/>
      <c r="Y4" s="1"/>
      <c r="Z4" s="1"/>
      <c r="AA4" s="11"/>
      <c r="AB4" s="1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6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78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85"/>
      <c r="CE4" s="85"/>
      <c r="CF4" s="85"/>
      <c r="CG4" s="85"/>
      <c r="CH4" s="86" t="s">
        <v>51</v>
      </c>
      <c r="CN4" s="203">
        <v>0</v>
      </c>
    </row>
    <row r="5" spans="1:86" ht="48" customHeight="1" thickBot="1">
      <c r="A5" s="189"/>
      <c r="B5" s="185"/>
      <c r="C5" s="185" t="s">
        <v>210</v>
      </c>
      <c r="D5" s="186">
        <v>0.6979166666666666</v>
      </c>
      <c r="E5" s="147" t="s">
        <v>62</v>
      </c>
      <c r="F5" s="190" t="s">
        <v>81</v>
      </c>
      <c r="G5" s="184"/>
      <c r="H5" s="184"/>
      <c r="I5" s="184"/>
      <c r="J5" s="241" t="s">
        <v>108</v>
      </c>
      <c r="K5" s="241"/>
      <c r="L5" s="241"/>
      <c r="M5" s="241"/>
      <c r="N5" s="241"/>
      <c r="O5" s="241"/>
      <c r="P5" s="241"/>
      <c r="Q5" s="241"/>
      <c r="R5" s="241"/>
      <c r="S5" s="214"/>
      <c r="U5" s="1"/>
      <c r="V5" s="1"/>
      <c r="W5" s="1"/>
      <c r="X5" s="1"/>
      <c r="Y5" s="1"/>
      <c r="Z5" s="1"/>
      <c r="AA5" s="11"/>
      <c r="AB5" s="1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6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78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85"/>
      <c r="CE5" s="168">
        <v>0.25</v>
      </c>
      <c r="CF5" s="169"/>
      <c r="CG5" s="170"/>
      <c r="CH5" s="170"/>
    </row>
    <row r="6" spans="1:91" s="3" customFormat="1" ht="12.75" customHeight="1" thickBot="1" thickTop="1">
      <c r="A6" s="242" t="s">
        <v>0</v>
      </c>
      <c r="B6" s="244" t="s">
        <v>1</v>
      </c>
      <c r="C6" s="244" t="s">
        <v>2</v>
      </c>
      <c r="D6" s="244" t="s">
        <v>3</v>
      </c>
      <c r="E6" s="244" t="s">
        <v>47</v>
      </c>
      <c r="F6" s="246" t="s">
        <v>21</v>
      </c>
      <c r="G6" s="248"/>
      <c r="H6" s="47" t="s">
        <v>15</v>
      </c>
      <c r="I6" s="127" t="s">
        <v>17</v>
      </c>
      <c r="J6" s="128" t="s">
        <v>17</v>
      </c>
      <c r="K6" s="131" t="s">
        <v>17</v>
      </c>
      <c r="L6" s="54" t="s">
        <v>0</v>
      </c>
      <c r="M6" s="55" t="s">
        <v>0</v>
      </c>
      <c r="N6" s="55" t="s">
        <v>0</v>
      </c>
      <c r="O6" s="55" t="s">
        <v>0</v>
      </c>
      <c r="P6" s="56" t="s">
        <v>0</v>
      </c>
      <c r="Q6" s="54" t="s">
        <v>22</v>
      </c>
      <c r="R6" s="56" t="s">
        <v>22</v>
      </c>
      <c r="S6" s="215" t="s">
        <v>23</v>
      </c>
      <c r="U6" s="8"/>
      <c r="V6" s="9"/>
      <c r="W6" s="9"/>
      <c r="X6" s="9" t="s">
        <v>4</v>
      </c>
      <c r="Y6" s="9"/>
      <c r="Z6" s="9"/>
      <c r="AA6" s="10" t="s">
        <v>12</v>
      </c>
      <c r="AB6" s="8"/>
      <c r="AC6" s="9"/>
      <c r="AD6" s="9"/>
      <c r="AE6" s="9" t="s">
        <v>5</v>
      </c>
      <c r="AF6" s="9"/>
      <c r="AG6" s="9"/>
      <c r="AH6" s="10" t="s">
        <v>13</v>
      </c>
      <c r="AI6" s="8"/>
      <c r="AJ6" s="9"/>
      <c r="AK6" s="9"/>
      <c r="AL6" s="9" t="s">
        <v>6</v>
      </c>
      <c r="AM6" s="9"/>
      <c r="AN6" s="9"/>
      <c r="AO6" s="10" t="s">
        <v>14</v>
      </c>
      <c r="AP6" s="64"/>
      <c r="AQ6" s="158" t="s">
        <v>64</v>
      </c>
      <c r="AR6" s="159" t="s">
        <v>65</v>
      </c>
      <c r="AS6" s="160" t="s">
        <v>66</v>
      </c>
      <c r="AT6" s="70" t="s">
        <v>18</v>
      </c>
      <c r="AU6" s="71" t="s">
        <v>18</v>
      </c>
      <c r="AV6" s="71" t="s">
        <v>18</v>
      </c>
      <c r="AW6" s="71" t="s">
        <v>18</v>
      </c>
      <c r="AX6" s="71" t="s">
        <v>18</v>
      </c>
      <c r="AY6" s="71" t="s">
        <v>18</v>
      </c>
      <c r="AZ6" s="71" t="s">
        <v>18</v>
      </c>
      <c r="BA6" s="71" t="s">
        <v>18</v>
      </c>
      <c r="BB6" s="71" t="s">
        <v>18</v>
      </c>
      <c r="BC6" s="72" t="s">
        <v>18</v>
      </c>
      <c r="BD6" s="25" t="s">
        <v>25</v>
      </c>
      <c r="BE6" s="82"/>
      <c r="BF6" s="67"/>
      <c r="BG6" s="17" t="s">
        <v>19</v>
      </c>
      <c r="BH6" s="18" t="s">
        <v>19</v>
      </c>
      <c r="BI6" s="18" t="s">
        <v>19</v>
      </c>
      <c r="BJ6" s="18" t="s">
        <v>19</v>
      </c>
      <c r="BK6" s="18" t="s">
        <v>19</v>
      </c>
      <c r="BL6" s="18" t="s">
        <v>19</v>
      </c>
      <c r="BM6" s="18" t="s">
        <v>19</v>
      </c>
      <c r="BN6" s="18" t="s">
        <v>19</v>
      </c>
      <c r="BO6" s="18" t="s">
        <v>19</v>
      </c>
      <c r="BP6" s="19" t="s">
        <v>19</v>
      </c>
      <c r="BQ6" s="25" t="s">
        <v>25</v>
      </c>
      <c r="BR6" s="82"/>
      <c r="BS6" s="79"/>
      <c r="BT6" s="17" t="s">
        <v>20</v>
      </c>
      <c r="BU6" s="18" t="s">
        <v>20</v>
      </c>
      <c r="BV6" s="18" t="s">
        <v>20</v>
      </c>
      <c r="BW6" s="18" t="s">
        <v>20</v>
      </c>
      <c r="BX6" s="18" t="s">
        <v>20</v>
      </c>
      <c r="BY6" s="18" t="s">
        <v>20</v>
      </c>
      <c r="BZ6" s="18" t="s">
        <v>20</v>
      </c>
      <c r="CA6" s="18" t="s">
        <v>20</v>
      </c>
      <c r="CB6" s="18" t="s">
        <v>20</v>
      </c>
      <c r="CC6" s="19" t="s">
        <v>20</v>
      </c>
      <c r="CD6" s="25" t="s">
        <v>25</v>
      </c>
      <c r="CE6" s="171" t="s">
        <v>64</v>
      </c>
      <c r="CF6" s="171" t="s">
        <v>69</v>
      </c>
      <c r="CG6" s="172" t="s">
        <v>66</v>
      </c>
      <c r="CH6" s="172" t="s">
        <v>70</v>
      </c>
      <c r="CI6" s="82"/>
      <c r="CJ6" s="82" t="s">
        <v>76</v>
      </c>
      <c r="CK6" s="13" t="s">
        <v>49</v>
      </c>
      <c r="CL6" s="82" t="s">
        <v>22</v>
      </c>
      <c r="CM6" s="178"/>
    </row>
    <row r="7" spans="1:91" s="3" customFormat="1" ht="12.75" customHeight="1" thickBot="1" thickTop="1">
      <c r="A7" s="243"/>
      <c r="B7" s="245"/>
      <c r="C7" s="245"/>
      <c r="D7" s="245"/>
      <c r="E7" s="245"/>
      <c r="F7" s="247"/>
      <c r="G7" s="249"/>
      <c r="H7" s="50" t="s">
        <v>16</v>
      </c>
      <c r="I7" s="57">
        <v>1</v>
      </c>
      <c r="J7" s="58">
        <v>2</v>
      </c>
      <c r="K7" s="59">
        <v>3</v>
      </c>
      <c r="L7" s="57">
        <v>0</v>
      </c>
      <c r="M7" s="58">
        <v>1</v>
      </c>
      <c r="N7" s="58">
        <v>2</v>
      </c>
      <c r="O7" s="58">
        <v>3</v>
      </c>
      <c r="P7" s="59">
        <v>5</v>
      </c>
      <c r="Q7" s="60" t="s">
        <v>23</v>
      </c>
      <c r="R7" s="61" t="s">
        <v>24</v>
      </c>
      <c r="S7" s="216" t="s">
        <v>63</v>
      </c>
      <c r="T7" s="4" t="s">
        <v>10</v>
      </c>
      <c r="U7" s="5" t="s">
        <v>7</v>
      </c>
      <c r="V7" s="6">
        <v>0</v>
      </c>
      <c r="W7" s="6">
        <v>1</v>
      </c>
      <c r="X7" s="6">
        <v>2</v>
      </c>
      <c r="Y7" s="6">
        <v>3</v>
      </c>
      <c r="Z7" s="6">
        <v>5</v>
      </c>
      <c r="AA7" s="7" t="s">
        <v>11</v>
      </c>
      <c r="AB7" s="5" t="s">
        <v>8</v>
      </c>
      <c r="AC7" s="6">
        <v>0</v>
      </c>
      <c r="AD7" s="6">
        <v>1</v>
      </c>
      <c r="AE7" s="6">
        <v>2</v>
      </c>
      <c r="AF7" s="6">
        <v>3</v>
      </c>
      <c r="AG7" s="6">
        <v>5</v>
      </c>
      <c r="AH7" s="7" t="s">
        <v>11</v>
      </c>
      <c r="AI7" s="5" t="s">
        <v>9</v>
      </c>
      <c r="AJ7" s="6">
        <v>0</v>
      </c>
      <c r="AK7" s="6">
        <v>1</v>
      </c>
      <c r="AL7" s="6">
        <v>2</v>
      </c>
      <c r="AM7" s="6">
        <v>3</v>
      </c>
      <c r="AN7" s="6">
        <v>5</v>
      </c>
      <c r="AO7" s="7" t="s">
        <v>11</v>
      </c>
      <c r="AP7" s="65" t="s">
        <v>1</v>
      </c>
      <c r="AQ7" s="161" t="s">
        <v>67</v>
      </c>
      <c r="AR7" s="198" t="s">
        <v>67</v>
      </c>
      <c r="AS7" s="162" t="s">
        <v>68</v>
      </c>
      <c r="AT7" s="73">
        <v>1</v>
      </c>
      <c r="AU7" s="74">
        <v>2</v>
      </c>
      <c r="AV7" s="74">
        <v>3</v>
      </c>
      <c r="AW7" s="74">
        <v>4</v>
      </c>
      <c r="AX7" s="74">
        <v>5</v>
      </c>
      <c r="AY7" s="74">
        <v>6</v>
      </c>
      <c r="AZ7" s="74">
        <v>7</v>
      </c>
      <c r="BA7" s="74">
        <v>8</v>
      </c>
      <c r="BB7" s="74">
        <v>9</v>
      </c>
      <c r="BC7" s="75">
        <v>10</v>
      </c>
      <c r="BD7" s="26" t="s">
        <v>28</v>
      </c>
      <c r="BE7" s="83" t="s">
        <v>48</v>
      </c>
      <c r="BF7" s="68" t="s">
        <v>1</v>
      </c>
      <c r="BG7" s="20">
        <v>1</v>
      </c>
      <c r="BH7" s="21">
        <v>2</v>
      </c>
      <c r="BI7" s="21">
        <v>3</v>
      </c>
      <c r="BJ7" s="21">
        <v>4</v>
      </c>
      <c r="BK7" s="21">
        <v>5</v>
      </c>
      <c r="BL7" s="21">
        <v>6</v>
      </c>
      <c r="BM7" s="21">
        <v>7</v>
      </c>
      <c r="BN7" s="21">
        <v>8</v>
      </c>
      <c r="BO7" s="21">
        <v>9</v>
      </c>
      <c r="BP7" s="22">
        <v>10</v>
      </c>
      <c r="BQ7" s="26" t="s">
        <v>27</v>
      </c>
      <c r="BR7" s="83" t="s">
        <v>48</v>
      </c>
      <c r="BS7" s="80" t="s">
        <v>1</v>
      </c>
      <c r="BT7" s="20">
        <v>1</v>
      </c>
      <c r="BU7" s="21">
        <v>2</v>
      </c>
      <c r="BV7" s="21">
        <v>3</v>
      </c>
      <c r="BW7" s="21">
        <v>4</v>
      </c>
      <c r="BX7" s="21">
        <v>5</v>
      </c>
      <c r="BY7" s="21">
        <v>6</v>
      </c>
      <c r="BZ7" s="21">
        <v>7</v>
      </c>
      <c r="CA7" s="21">
        <v>8</v>
      </c>
      <c r="CB7" s="21">
        <v>9</v>
      </c>
      <c r="CC7" s="22">
        <v>10</v>
      </c>
      <c r="CD7" s="26" t="s">
        <v>26</v>
      </c>
      <c r="CE7" s="173" t="s">
        <v>71</v>
      </c>
      <c r="CF7" s="173" t="s">
        <v>71</v>
      </c>
      <c r="CG7" s="169" t="s">
        <v>72</v>
      </c>
      <c r="CH7" s="169" t="s">
        <v>55</v>
      </c>
      <c r="CI7" s="83" t="s">
        <v>48</v>
      </c>
      <c r="CJ7" s="83" t="s">
        <v>77</v>
      </c>
      <c r="CK7" s="14" t="s">
        <v>50</v>
      </c>
      <c r="CL7" s="83" t="s">
        <v>24</v>
      </c>
      <c r="CM7" s="178" t="s">
        <v>73</v>
      </c>
    </row>
    <row r="8" spans="1:91" s="29" customFormat="1" ht="12.75" customHeight="1" thickTop="1">
      <c r="A8" s="124">
        <v>1</v>
      </c>
      <c r="B8" s="209">
        <v>41</v>
      </c>
      <c r="C8" s="209" t="s">
        <v>109</v>
      </c>
      <c r="D8" s="151" t="s">
        <v>94</v>
      </c>
      <c r="E8" s="151" t="s">
        <v>80</v>
      </c>
      <c r="F8" s="12" t="s">
        <v>99</v>
      </c>
      <c r="G8" s="206" t="s">
        <v>80</v>
      </c>
      <c r="H8" s="126">
        <v>37</v>
      </c>
      <c r="I8" s="124">
        <v>13</v>
      </c>
      <c r="J8" s="129">
        <v>16</v>
      </c>
      <c r="K8" s="130">
        <v>8</v>
      </c>
      <c r="L8" s="124">
        <v>13</v>
      </c>
      <c r="M8" s="129">
        <v>8</v>
      </c>
      <c r="N8" s="129">
        <v>4</v>
      </c>
      <c r="O8" s="129">
        <v>2</v>
      </c>
      <c r="P8" s="130">
        <v>3</v>
      </c>
      <c r="Q8" s="205">
        <v>0</v>
      </c>
      <c r="R8" s="130">
        <v>0</v>
      </c>
      <c r="S8" s="217">
        <v>5.4</v>
      </c>
      <c r="T8" s="183">
        <v>11430647</v>
      </c>
      <c r="U8" s="91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4">
        <v>0</v>
      </c>
      <c r="AB8" s="91">
        <v>0</v>
      </c>
      <c r="AC8" s="93">
        <v>0</v>
      </c>
      <c r="AD8" s="93">
        <v>0</v>
      </c>
      <c r="AE8" s="93">
        <v>0</v>
      </c>
      <c r="AF8" s="93">
        <v>0</v>
      </c>
      <c r="AG8" s="93">
        <v>0</v>
      </c>
      <c r="AH8" s="94">
        <v>0</v>
      </c>
      <c r="AI8" s="91">
        <v>0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  <c r="AO8" s="94">
        <v>0</v>
      </c>
      <c r="AP8" s="95">
        <v>41</v>
      </c>
      <c r="AQ8" s="163"/>
      <c r="AR8" s="197">
        <v>0</v>
      </c>
      <c r="AS8" s="164">
        <v>0</v>
      </c>
      <c r="AT8" s="97"/>
      <c r="AU8" s="97"/>
      <c r="AV8" s="97"/>
      <c r="AW8" s="97"/>
      <c r="AX8" s="97"/>
      <c r="AY8" s="97"/>
      <c r="AZ8" s="97"/>
      <c r="BA8" s="97"/>
      <c r="BB8" s="97"/>
      <c r="BC8" s="98"/>
      <c r="BD8" s="116">
        <v>0</v>
      </c>
      <c r="BE8" s="100"/>
      <c r="BF8" s="101">
        <v>41</v>
      </c>
      <c r="BG8" s="102"/>
      <c r="BH8" s="103"/>
      <c r="BI8" s="103"/>
      <c r="BJ8" s="103"/>
      <c r="BK8" s="103"/>
      <c r="BL8" s="103"/>
      <c r="BM8" s="103"/>
      <c r="BN8" s="103"/>
      <c r="BO8" s="103"/>
      <c r="BP8" s="104"/>
      <c r="BQ8" s="99">
        <v>0</v>
      </c>
      <c r="BR8" s="100">
        <v>0</v>
      </c>
      <c r="BS8" s="105">
        <v>41</v>
      </c>
      <c r="BT8" s="96"/>
      <c r="BU8" s="97"/>
      <c r="BV8" s="97"/>
      <c r="BW8" s="97"/>
      <c r="BX8" s="97"/>
      <c r="BY8" s="97"/>
      <c r="BZ8" s="97"/>
      <c r="CA8" s="97"/>
      <c r="CB8" s="97"/>
      <c r="CC8" s="98"/>
      <c r="CD8" s="99">
        <v>0</v>
      </c>
      <c r="CE8" s="181">
        <v>0.25</v>
      </c>
      <c r="CF8" s="174"/>
      <c r="CG8" s="164">
        <v>0</v>
      </c>
      <c r="CH8" s="175">
        <v>0</v>
      </c>
      <c r="CI8" s="100">
        <v>0</v>
      </c>
      <c r="CJ8" s="204">
        <v>0</v>
      </c>
      <c r="CK8" s="92"/>
      <c r="CL8" s="100"/>
      <c r="CM8" s="179" t="s">
        <v>80</v>
      </c>
    </row>
    <row r="9" spans="1:91" s="29" customFormat="1" ht="12.75" customHeight="1">
      <c r="A9" s="110">
        <v>2</v>
      </c>
      <c r="B9" s="209">
        <v>33</v>
      </c>
      <c r="C9" s="209" t="s">
        <v>110</v>
      </c>
      <c r="D9" s="151" t="s">
        <v>111</v>
      </c>
      <c r="E9" s="151" t="s">
        <v>80</v>
      </c>
      <c r="F9" s="12" t="s">
        <v>105</v>
      </c>
      <c r="G9" s="207" t="s">
        <v>80</v>
      </c>
      <c r="H9" s="125">
        <v>41</v>
      </c>
      <c r="I9" s="110">
        <v>16</v>
      </c>
      <c r="J9" s="108">
        <v>7</v>
      </c>
      <c r="K9" s="109">
        <v>18</v>
      </c>
      <c r="L9" s="110">
        <v>13</v>
      </c>
      <c r="M9" s="108">
        <v>8</v>
      </c>
      <c r="N9" s="108">
        <v>2</v>
      </c>
      <c r="O9" s="108">
        <v>3</v>
      </c>
      <c r="P9" s="109">
        <v>4</v>
      </c>
      <c r="Q9" s="110">
        <v>0</v>
      </c>
      <c r="R9" s="109">
        <v>0</v>
      </c>
      <c r="S9" s="218">
        <v>5.35</v>
      </c>
      <c r="T9" s="183">
        <v>11030530</v>
      </c>
      <c r="U9" s="106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11">
        <v>0</v>
      </c>
      <c r="AB9" s="106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11">
        <v>0</v>
      </c>
      <c r="AI9" s="106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0</v>
      </c>
      <c r="AO9" s="111">
        <v>0</v>
      </c>
      <c r="AP9" s="112">
        <v>33</v>
      </c>
      <c r="AQ9" s="165"/>
      <c r="AR9" s="166">
        <v>0</v>
      </c>
      <c r="AS9" s="167">
        <v>0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5"/>
      <c r="BD9" s="116">
        <v>0</v>
      </c>
      <c r="BE9" s="117"/>
      <c r="BF9" s="118">
        <v>33</v>
      </c>
      <c r="BG9" s="119"/>
      <c r="BH9" s="120"/>
      <c r="BI9" s="120"/>
      <c r="BJ9" s="120"/>
      <c r="BK9" s="120"/>
      <c r="BL9" s="120"/>
      <c r="BM9" s="120"/>
      <c r="BN9" s="120"/>
      <c r="BO9" s="120"/>
      <c r="BP9" s="121"/>
      <c r="BQ9" s="116">
        <v>0</v>
      </c>
      <c r="BR9" s="117">
        <v>0</v>
      </c>
      <c r="BS9" s="122">
        <v>33</v>
      </c>
      <c r="BT9" s="113"/>
      <c r="BU9" s="114"/>
      <c r="BV9" s="114"/>
      <c r="BW9" s="114"/>
      <c r="BX9" s="114"/>
      <c r="BY9" s="114"/>
      <c r="BZ9" s="114"/>
      <c r="CA9" s="114"/>
      <c r="CB9" s="114"/>
      <c r="CC9" s="115"/>
      <c r="CD9" s="116">
        <v>0</v>
      </c>
      <c r="CE9" s="182">
        <v>0.25</v>
      </c>
      <c r="CF9" s="176"/>
      <c r="CG9" s="167">
        <v>0</v>
      </c>
      <c r="CH9" s="177">
        <v>0</v>
      </c>
      <c r="CI9" s="117">
        <v>0</v>
      </c>
      <c r="CJ9" s="117">
        <v>0</v>
      </c>
      <c r="CK9" s="107"/>
      <c r="CL9" s="117"/>
      <c r="CM9" s="180" t="s">
        <v>80</v>
      </c>
    </row>
    <row r="10" spans="1:91" s="29" customFormat="1" ht="12.75" customHeight="1">
      <c r="A10" s="110">
        <v>3</v>
      </c>
      <c r="B10" s="209">
        <v>32</v>
      </c>
      <c r="C10" s="209" t="s">
        <v>112</v>
      </c>
      <c r="D10" s="151" t="s">
        <v>113</v>
      </c>
      <c r="E10" s="151" t="s">
        <v>80</v>
      </c>
      <c r="F10" s="12" t="s">
        <v>105</v>
      </c>
      <c r="G10" s="207" t="s">
        <v>80</v>
      </c>
      <c r="H10" s="125">
        <v>44</v>
      </c>
      <c r="I10" s="110">
        <v>16</v>
      </c>
      <c r="J10" s="108">
        <v>12</v>
      </c>
      <c r="K10" s="109">
        <v>16</v>
      </c>
      <c r="L10" s="110">
        <v>10</v>
      </c>
      <c r="M10" s="108">
        <v>6</v>
      </c>
      <c r="N10" s="108">
        <v>8</v>
      </c>
      <c r="O10" s="108">
        <v>4</v>
      </c>
      <c r="P10" s="109">
        <v>2</v>
      </c>
      <c r="Q10" s="110">
        <v>0</v>
      </c>
      <c r="R10" s="109">
        <v>0</v>
      </c>
      <c r="S10" s="218">
        <v>5.37</v>
      </c>
      <c r="T10" s="183">
        <v>10699109.2</v>
      </c>
      <c r="U10" s="106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11">
        <v>0</v>
      </c>
      <c r="AB10" s="106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11">
        <v>0</v>
      </c>
      <c r="AI10" s="106">
        <v>0</v>
      </c>
      <c r="AJ10" s="108">
        <v>0</v>
      </c>
      <c r="AK10" s="108">
        <v>0</v>
      </c>
      <c r="AL10" s="108">
        <v>0</v>
      </c>
      <c r="AM10" s="108">
        <v>0</v>
      </c>
      <c r="AN10" s="108">
        <v>0</v>
      </c>
      <c r="AO10" s="111">
        <v>0</v>
      </c>
      <c r="AP10" s="112">
        <v>32</v>
      </c>
      <c r="AQ10" s="165"/>
      <c r="AR10" s="166">
        <v>0</v>
      </c>
      <c r="AS10" s="167">
        <v>0</v>
      </c>
      <c r="AT10" s="114"/>
      <c r="AU10" s="114"/>
      <c r="AV10" s="114"/>
      <c r="AW10" s="114"/>
      <c r="AX10" s="114"/>
      <c r="AY10" s="114"/>
      <c r="AZ10" s="114"/>
      <c r="BA10" s="114"/>
      <c r="BB10" s="114"/>
      <c r="BC10" s="115"/>
      <c r="BD10" s="116">
        <v>0</v>
      </c>
      <c r="BE10" s="117"/>
      <c r="BF10" s="118">
        <v>32</v>
      </c>
      <c r="BG10" s="119"/>
      <c r="BH10" s="120"/>
      <c r="BI10" s="120"/>
      <c r="BJ10" s="120"/>
      <c r="BK10" s="120"/>
      <c r="BL10" s="120"/>
      <c r="BM10" s="120"/>
      <c r="BN10" s="120"/>
      <c r="BO10" s="120"/>
      <c r="BP10" s="121"/>
      <c r="BQ10" s="116">
        <v>0</v>
      </c>
      <c r="BR10" s="117">
        <v>0</v>
      </c>
      <c r="BS10" s="122">
        <v>32</v>
      </c>
      <c r="BT10" s="113"/>
      <c r="BU10" s="114"/>
      <c r="BV10" s="114"/>
      <c r="BW10" s="114"/>
      <c r="BX10" s="114"/>
      <c r="BY10" s="114"/>
      <c r="BZ10" s="114"/>
      <c r="CA10" s="114"/>
      <c r="CB10" s="114"/>
      <c r="CC10" s="115"/>
      <c r="CD10" s="116">
        <v>0</v>
      </c>
      <c r="CE10" s="182">
        <v>0.25</v>
      </c>
      <c r="CF10" s="176"/>
      <c r="CG10" s="167">
        <v>0</v>
      </c>
      <c r="CH10" s="177">
        <v>0</v>
      </c>
      <c r="CI10" s="117">
        <v>0</v>
      </c>
      <c r="CJ10" s="117">
        <v>0</v>
      </c>
      <c r="CK10" s="107"/>
      <c r="CL10" s="117"/>
      <c r="CM10" s="180" t="s">
        <v>80</v>
      </c>
    </row>
    <row r="11" spans="1:91" s="29" customFormat="1" ht="12.75" customHeight="1">
      <c r="A11" s="110">
        <v>4</v>
      </c>
      <c r="B11" s="209">
        <v>42</v>
      </c>
      <c r="C11" s="209" t="s">
        <v>114</v>
      </c>
      <c r="D11" s="151" t="s">
        <v>107</v>
      </c>
      <c r="E11" s="151" t="s">
        <v>80</v>
      </c>
      <c r="F11" s="12" t="s">
        <v>99</v>
      </c>
      <c r="G11" s="207" t="s">
        <v>80</v>
      </c>
      <c r="H11" s="125">
        <v>53</v>
      </c>
      <c r="I11" s="110">
        <v>15</v>
      </c>
      <c r="J11" s="108">
        <v>25</v>
      </c>
      <c r="K11" s="109">
        <v>13</v>
      </c>
      <c r="L11" s="110">
        <v>8</v>
      </c>
      <c r="M11" s="108">
        <v>8</v>
      </c>
      <c r="N11" s="108">
        <v>5</v>
      </c>
      <c r="O11" s="108">
        <v>5</v>
      </c>
      <c r="P11" s="109">
        <v>4</v>
      </c>
      <c r="Q11" s="110">
        <v>0</v>
      </c>
      <c r="R11" s="109">
        <v>0</v>
      </c>
      <c r="S11" s="218">
        <v>5.17</v>
      </c>
      <c r="T11" s="183">
        <v>9781109.2</v>
      </c>
      <c r="U11" s="106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11">
        <v>0</v>
      </c>
      <c r="AB11" s="106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11">
        <v>0</v>
      </c>
      <c r="AI11" s="106">
        <v>0</v>
      </c>
      <c r="AJ11" s="108">
        <v>0</v>
      </c>
      <c r="AK11" s="108">
        <v>0</v>
      </c>
      <c r="AL11" s="108">
        <v>0</v>
      </c>
      <c r="AM11" s="108">
        <v>0</v>
      </c>
      <c r="AN11" s="108">
        <v>0</v>
      </c>
      <c r="AO11" s="111">
        <v>0</v>
      </c>
      <c r="AP11" s="112">
        <v>42</v>
      </c>
      <c r="AQ11" s="165"/>
      <c r="AR11" s="166">
        <v>0</v>
      </c>
      <c r="AS11" s="167">
        <v>0</v>
      </c>
      <c r="AT11" s="114"/>
      <c r="AU11" s="114"/>
      <c r="AV11" s="114"/>
      <c r="AW11" s="114"/>
      <c r="AX11" s="114"/>
      <c r="AY11" s="114"/>
      <c r="AZ11" s="114"/>
      <c r="BA11" s="114"/>
      <c r="BB11" s="114"/>
      <c r="BC11" s="115"/>
      <c r="BD11" s="116">
        <v>0</v>
      </c>
      <c r="BE11" s="117"/>
      <c r="BF11" s="118">
        <v>42</v>
      </c>
      <c r="BG11" s="119"/>
      <c r="BH11" s="120"/>
      <c r="BI11" s="120"/>
      <c r="BJ11" s="120"/>
      <c r="BK11" s="120"/>
      <c r="BL11" s="114"/>
      <c r="BM11" s="120"/>
      <c r="BN11" s="120"/>
      <c r="BO11" s="120"/>
      <c r="BP11" s="121"/>
      <c r="BQ11" s="116">
        <v>0</v>
      </c>
      <c r="BR11" s="117">
        <v>0</v>
      </c>
      <c r="BS11" s="122">
        <v>42</v>
      </c>
      <c r="BT11" s="113"/>
      <c r="BU11" s="114"/>
      <c r="BV11" s="114"/>
      <c r="BW11" s="114"/>
      <c r="BX11" s="114"/>
      <c r="BY11" s="114"/>
      <c r="BZ11" s="114"/>
      <c r="CA11" s="114"/>
      <c r="CB11" s="114"/>
      <c r="CC11" s="115"/>
      <c r="CD11" s="116">
        <v>0</v>
      </c>
      <c r="CE11" s="182">
        <v>0.25</v>
      </c>
      <c r="CF11" s="176"/>
      <c r="CG11" s="167">
        <v>0</v>
      </c>
      <c r="CH11" s="177">
        <v>0</v>
      </c>
      <c r="CI11" s="117">
        <v>0</v>
      </c>
      <c r="CJ11" s="117">
        <v>0</v>
      </c>
      <c r="CK11" s="107"/>
      <c r="CL11" s="117"/>
      <c r="CM11" s="180" t="s">
        <v>80</v>
      </c>
    </row>
    <row r="12" spans="1:91" s="29" customFormat="1" ht="12.75" customHeight="1">
      <c r="A12" s="110">
        <v>5</v>
      </c>
      <c r="B12" s="209">
        <v>31</v>
      </c>
      <c r="C12" s="209" t="s">
        <v>115</v>
      </c>
      <c r="D12" s="151" t="s">
        <v>90</v>
      </c>
      <c r="E12" s="151"/>
      <c r="F12" s="12" t="s">
        <v>86</v>
      </c>
      <c r="G12" s="207" t="s">
        <v>80</v>
      </c>
      <c r="H12" s="125">
        <v>57</v>
      </c>
      <c r="I12" s="110">
        <v>24</v>
      </c>
      <c r="J12" s="108">
        <v>16</v>
      </c>
      <c r="K12" s="109">
        <v>17</v>
      </c>
      <c r="L12" s="110">
        <v>12</v>
      </c>
      <c r="M12" s="108">
        <v>3</v>
      </c>
      <c r="N12" s="108">
        <v>5</v>
      </c>
      <c r="O12" s="108">
        <v>3</v>
      </c>
      <c r="P12" s="109">
        <v>7</v>
      </c>
      <c r="Q12" s="110">
        <v>0</v>
      </c>
      <c r="R12" s="109">
        <v>0</v>
      </c>
      <c r="S12" s="218">
        <v>5.38</v>
      </c>
      <c r="T12" s="183">
        <v>9415789.8</v>
      </c>
      <c r="U12" s="106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11">
        <v>0</v>
      </c>
      <c r="AB12" s="106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11">
        <v>0</v>
      </c>
      <c r="AI12" s="106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11">
        <v>0</v>
      </c>
      <c r="AP12" s="112">
        <v>31</v>
      </c>
      <c r="AQ12" s="165"/>
      <c r="AR12" s="166">
        <v>0</v>
      </c>
      <c r="AS12" s="167">
        <v>0</v>
      </c>
      <c r="AT12" s="114"/>
      <c r="AU12" s="114"/>
      <c r="AV12" s="114"/>
      <c r="AW12" s="114"/>
      <c r="AX12" s="114"/>
      <c r="AY12" s="114"/>
      <c r="AZ12" s="114"/>
      <c r="BA12" s="114"/>
      <c r="BB12" s="114"/>
      <c r="BC12" s="115"/>
      <c r="BD12" s="116">
        <v>0</v>
      </c>
      <c r="BE12" s="117"/>
      <c r="BF12" s="118">
        <v>31</v>
      </c>
      <c r="BG12" s="119"/>
      <c r="BH12" s="120"/>
      <c r="BI12" s="120"/>
      <c r="BJ12" s="120"/>
      <c r="BK12" s="120"/>
      <c r="BL12" s="120"/>
      <c r="BM12" s="120"/>
      <c r="BN12" s="120"/>
      <c r="BO12" s="120"/>
      <c r="BP12" s="121"/>
      <c r="BQ12" s="116">
        <v>0</v>
      </c>
      <c r="BR12" s="117">
        <v>0</v>
      </c>
      <c r="BS12" s="122">
        <v>31</v>
      </c>
      <c r="BT12" s="113"/>
      <c r="BU12" s="114"/>
      <c r="BV12" s="114"/>
      <c r="BW12" s="114"/>
      <c r="BX12" s="114"/>
      <c r="BY12" s="114"/>
      <c r="BZ12" s="114"/>
      <c r="CA12" s="114"/>
      <c r="CB12" s="114"/>
      <c r="CC12" s="115"/>
      <c r="CD12" s="116">
        <v>0</v>
      </c>
      <c r="CE12" s="182">
        <v>0.25</v>
      </c>
      <c r="CF12" s="176"/>
      <c r="CG12" s="167">
        <v>0</v>
      </c>
      <c r="CH12" s="177">
        <v>0</v>
      </c>
      <c r="CI12" s="117">
        <v>0</v>
      </c>
      <c r="CJ12" s="117">
        <v>0</v>
      </c>
      <c r="CK12" s="107"/>
      <c r="CL12" s="117"/>
      <c r="CM12" s="180" t="s">
        <v>80</v>
      </c>
    </row>
    <row r="13" spans="1:91" s="29" customFormat="1" ht="12.75" customHeight="1">
      <c r="A13" s="110">
        <v>6</v>
      </c>
      <c r="B13" s="209">
        <v>45</v>
      </c>
      <c r="C13" s="209" t="s">
        <v>116</v>
      </c>
      <c r="D13" s="151" t="s">
        <v>117</v>
      </c>
      <c r="E13" s="151" t="s">
        <v>80</v>
      </c>
      <c r="F13" s="12" t="s">
        <v>105</v>
      </c>
      <c r="G13" s="207" t="s">
        <v>80</v>
      </c>
      <c r="H13" s="125">
        <v>68</v>
      </c>
      <c r="I13" s="110">
        <v>26</v>
      </c>
      <c r="J13" s="108">
        <v>22</v>
      </c>
      <c r="K13" s="109">
        <v>20</v>
      </c>
      <c r="L13" s="110">
        <v>5</v>
      </c>
      <c r="M13" s="108">
        <v>8</v>
      </c>
      <c r="N13" s="108">
        <v>3</v>
      </c>
      <c r="O13" s="108">
        <v>8</v>
      </c>
      <c r="P13" s="109">
        <v>6</v>
      </c>
      <c r="Q13" s="110">
        <v>0</v>
      </c>
      <c r="R13" s="109">
        <v>0</v>
      </c>
      <c r="S13" s="218">
        <v>5.34</v>
      </c>
      <c r="T13" s="183">
        <v>8250696.4</v>
      </c>
      <c r="U13" s="106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11">
        <v>0</v>
      </c>
      <c r="AB13" s="106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11">
        <v>0</v>
      </c>
      <c r="AI13" s="106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11">
        <v>0</v>
      </c>
      <c r="AP13" s="112">
        <v>45</v>
      </c>
      <c r="AQ13" s="165"/>
      <c r="AR13" s="166">
        <v>0</v>
      </c>
      <c r="AS13" s="167">
        <v>0</v>
      </c>
      <c r="AT13" s="194"/>
      <c r="AU13" s="194"/>
      <c r="AV13" s="194"/>
      <c r="AW13" s="194"/>
      <c r="AX13" s="194"/>
      <c r="AY13" s="194"/>
      <c r="AZ13" s="194"/>
      <c r="BA13" s="194"/>
      <c r="BB13" s="194"/>
      <c r="BC13" s="195"/>
      <c r="BD13" s="116">
        <v>0</v>
      </c>
      <c r="BE13" s="117"/>
      <c r="BF13" s="118">
        <v>45</v>
      </c>
      <c r="BG13" s="119"/>
      <c r="BH13" s="120"/>
      <c r="BI13" s="120"/>
      <c r="BJ13" s="120"/>
      <c r="BK13" s="120"/>
      <c r="BL13" s="120"/>
      <c r="BM13" s="120"/>
      <c r="BN13" s="120"/>
      <c r="BO13" s="120"/>
      <c r="BP13" s="121"/>
      <c r="BQ13" s="116">
        <v>0</v>
      </c>
      <c r="BR13" s="117">
        <v>0</v>
      </c>
      <c r="BS13" s="122">
        <v>45</v>
      </c>
      <c r="BT13" s="113"/>
      <c r="BU13" s="114"/>
      <c r="BV13" s="114"/>
      <c r="BW13" s="114"/>
      <c r="BX13" s="114"/>
      <c r="BY13" s="114"/>
      <c r="BZ13" s="114"/>
      <c r="CA13" s="114"/>
      <c r="CB13" s="114"/>
      <c r="CC13" s="115"/>
      <c r="CD13" s="116">
        <v>0</v>
      </c>
      <c r="CE13" s="182">
        <v>0.25</v>
      </c>
      <c r="CF13" s="176"/>
      <c r="CG13" s="167">
        <v>0</v>
      </c>
      <c r="CH13" s="177">
        <v>0</v>
      </c>
      <c r="CI13" s="117">
        <v>0</v>
      </c>
      <c r="CJ13" s="117">
        <v>0</v>
      </c>
      <c r="CK13" s="107"/>
      <c r="CL13" s="117"/>
      <c r="CM13" s="180" t="s">
        <v>80</v>
      </c>
    </row>
    <row r="14" spans="1:91" s="29" customFormat="1" ht="12.75" customHeight="1">
      <c r="A14" s="110">
        <v>7</v>
      </c>
      <c r="B14" s="209">
        <v>47</v>
      </c>
      <c r="C14" s="209" t="s">
        <v>118</v>
      </c>
      <c r="D14" s="151" t="s">
        <v>119</v>
      </c>
      <c r="E14" s="151"/>
      <c r="F14" s="12" t="s">
        <v>105</v>
      </c>
      <c r="G14" s="207" t="s">
        <v>80</v>
      </c>
      <c r="H14" s="125">
        <v>70</v>
      </c>
      <c r="I14" s="110">
        <v>18</v>
      </c>
      <c r="J14" s="108">
        <v>25</v>
      </c>
      <c r="K14" s="109">
        <v>27</v>
      </c>
      <c r="L14" s="110">
        <v>4</v>
      </c>
      <c r="M14" s="108">
        <v>8</v>
      </c>
      <c r="N14" s="108">
        <v>6</v>
      </c>
      <c r="O14" s="108">
        <v>5</v>
      </c>
      <c r="P14" s="109">
        <v>7</v>
      </c>
      <c r="Q14" s="110">
        <v>0</v>
      </c>
      <c r="R14" s="109">
        <v>0</v>
      </c>
      <c r="S14" s="218">
        <v>5.23</v>
      </c>
      <c r="T14" s="183">
        <v>8041125.8</v>
      </c>
      <c r="U14" s="106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11">
        <v>0</v>
      </c>
      <c r="AB14" s="106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11">
        <v>0</v>
      </c>
      <c r="AI14" s="106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11">
        <v>0</v>
      </c>
      <c r="AP14" s="112">
        <v>47</v>
      </c>
      <c r="AQ14" s="165"/>
      <c r="AR14" s="166">
        <v>0</v>
      </c>
      <c r="AS14" s="167">
        <v>0</v>
      </c>
      <c r="AT14" s="114"/>
      <c r="AU14" s="114"/>
      <c r="AV14" s="114"/>
      <c r="AW14" s="208"/>
      <c r="AX14" s="114"/>
      <c r="AY14" s="114"/>
      <c r="AZ14" s="114"/>
      <c r="BA14" s="114"/>
      <c r="BB14" s="114"/>
      <c r="BC14" s="115"/>
      <c r="BD14" s="116">
        <v>0</v>
      </c>
      <c r="BE14" s="117"/>
      <c r="BF14" s="118">
        <v>47</v>
      </c>
      <c r="BG14" s="119"/>
      <c r="BH14" s="120"/>
      <c r="BI14" s="120"/>
      <c r="BJ14" s="208"/>
      <c r="BK14" s="120"/>
      <c r="BL14" s="120"/>
      <c r="BM14" s="120"/>
      <c r="BN14" s="120"/>
      <c r="BO14" s="120"/>
      <c r="BP14" s="121"/>
      <c r="BQ14" s="116">
        <v>0</v>
      </c>
      <c r="BR14" s="117">
        <v>0</v>
      </c>
      <c r="BS14" s="122">
        <v>47</v>
      </c>
      <c r="BT14" s="113"/>
      <c r="BU14" s="114"/>
      <c r="BV14" s="114"/>
      <c r="BW14" s="114"/>
      <c r="BX14" s="114"/>
      <c r="BY14" s="114"/>
      <c r="BZ14" s="114"/>
      <c r="CA14" s="114"/>
      <c r="CB14" s="114"/>
      <c r="CC14" s="115"/>
      <c r="CD14" s="116">
        <v>0</v>
      </c>
      <c r="CE14" s="182">
        <v>0.25</v>
      </c>
      <c r="CF14" s="176"/>
      <c r="CG14" s="167">
        <v>0</v>
      </c>
      <c r="CH14" s="177">
        <v>0</v>
      </c>
      <c r="CI14" s="117">
        <v>0</v>
      </c>
      <c r="CJ14" s="117">
        <v>0</v>
      </c>
      <c r="CK14" s="107"/>
      <c r="CL14" s="117"/>
      <c r="CM14" s="180" t="s">
        <v>80</v>
      </c>
    </row>
    <row r="15" spans="1:91" s="29" customFormat="1" ht="12.75" customHeight="1">
      <c r="A15" s="110">
        <v>8</v>
      </c>
      <c r="B15" s="209">
        <v>44</v>
      </c>
      <c r="C15" s="209" t="s">
        <v>120</v>
      </c>
      <c r="D15" s="151" t="s">
        <v>90</v>
      </c>
      <c r="E15" s="151" t="s">
        <v>80</v>
      </c>
      <c r="F15" s="12" t="s">
        <v>91</v>
      </c>
      <c r="G15" s="207" t="s">
        <v>80</v>
      </c>
      <c r="H15" s="125">
        <v>71</v>
      </c>
      <c r="I15" s="110">
        <v>18</v>
      </c>
      <c r="J15" s="108">
        <v>24</v>
      </c>
      <c r="K15" s="109">
        <v>29</v>
      </c>
      <c r="L15" s="110">
        <v>7</v>
      </c>
      <c r="M15" s="108">
        <v>3</v>
      </c>
      <c r="N15" s="108">
        <v>4</v>
      </c>
      <c r="O15" s="108">
        <v>10</v>
      </c>
      <c r="P15" s="109">
        <v>6</v>
      </c>
      <c r="Q15" s="110">
        <v>0</v>
      </c>
      <c r="R15" s="109">
        <v>0</v>
      </c>
      <c r="S15" s="218">
        <v>5.54</v>
      </c>
      <c r="T15" s="183">
        <v>7965528.4</v>
      </c>
      <c r="U15" s="106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11">
        <v>0</v>
      </c>
      <c r="AB15" s="106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11">
        <v>0</v>
      </c>
      <c r="AI15" s="106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11">
        <v>0</v>
      </c>
      <c r="AP15" s="112">
        <v>44</v>
      </c>
      <c r="AQ15" s="165"/>
      <c r="AR15" s="166">
        <v>0</v>
      </c>
      <c r="AS15" s="167">
        <v>0</v>
      </c>
      <c r="AT15" s="114"/>
      <c r="AU15" s="114"/>
      <c r="AV15" s="114"/>
      <c r="AW15" s="114"/>
      <c r="AX15" s="114"/>
      <c r="AY15" s="114"/>
      <c r="AZ15" s="114"/>
      <c r="BA15" s="114"/>
      <c r="BB15" s="114"/>
      <c r="BC15" s="115"/>
      <c r="BD15" s="116">
        <v>0</v>
      </c>
      <c r="BE15" s="117"/>
      <c r="BF15" s="118">
        <v>44</v>
      </c>
      <c r="BG15" s="119"/>
      <c r="BH15" s="120"/>
      <c r="BI15" s="120"/>
      <c r="BJ15" s="120"/>
      <c r="BK15" s="120"/>
      <c r="BL15" s="120"/>
      <c r="BM15" s="120"/>
      <c r="BN15" s="120"/>
      <c r="BO15" s="120"/>
      <c r="BP15" s="121"/>
      <c r="BQ15" s="116">
        <v>0</v>
      </c>
      <c r="BR15" s="117">
        <v>0</v>
      </c>
      <c r="BS15" s="122">
        <v>44</v>
      </c>
      <c r="BT15" s="113"/>
      <c r="BU15" s="114"/>
      <c r="BV15" s="114"/>
      <c r="BW15" s="114"/>
      <c r="BX15" s="114"/>
      <c r="BY15" s="114"/>
      <c r="BZ15" s="114"/>
      <c r="CA15" s="114"/>
      <c r="CB15" s="114"/>
      <c r="CC15" s="115"/>
      <c r="CD15" s="116">
        <v>0</v>
      </c>
      <c r="CE15" s="182">
        <v>0.25</v>
      </c>
      <c r="CF15" s="176"/>
      <c r="CG15" s="167">
        <v>0</v>
      </c>
      <c r="CH15" s="177">
        <v>0</v>
      </c>
      <c r="CI15" s="117">
        <v>0</v>
      </c>
      <c r="CJ15" s="117">
        <v>0</v>
      </c>
      <c r="CK15" s="107"/>
      <c r="CL15" s="117"/>
      <c r="CM15" s="180" t="s">
        <v>80</v>
      </c>
    </row>
    <row r="16" spans="1:91" s="29" customFormat="1" ht="12.75" customHeight="1">
      <c r="A16" s="110">
        <v>9</v>
      </c>
      <c r="B16" s="209">
        <v>36</v>
      </c>
      <c r="C16" s="209" t="s">
        <v>121</v>
      </c>
      <c r="D16" s="151"/>
      <c r="E16" s="151" t="s">
        <v>85</v>
      </c>
      <c r="F16" s="12" t="s">
        <v>86</v>
      </c>
      <c r="G16" s="207" t="s">
        <v>80</v>
      </c>
      <c r="H16" s="125">
        <v>76</v>
      </c>
      <c r="I16" s="110">
        <v>24</v>
      </c>
      <c r="J16" s="108">
        <v>25</v>
      </c>
      <c r="K16" s="109">
        <v>27</v>
      </c>
      <c r="L16" s="110">
        <v>3</v>
      </c>
      <c r="M16" s="108">
        <v>5</v>
      </c>
      <c r="N16" s="108">
        <v>7</v>
      </c>
      <c r="O16" s="108">
        <v>9</v>
      </c>
      <c r="P16" s="109">
        <v>6</v>
      </c>
      <c r="Q16" s="196">
        <v>0</v>
      </c>
      <c r="R16" s="109">
        <v>0</v>
      </c>
      <c r="S16" s="218">
        <v>5.54</v>
      </c>
      <c r="T16" s="183">
        <v>7427818.4</v>
      </c>
      <c r="U16" s="106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11">
        <v>0</v>
      </c>
      <c r="AB16" s="106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11">
        <v>0</v>
      </c>
      <c r="AI16" s="106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11">
        <v>0</v>
      </c>
      <c r="AP16" s="112">
        <v>36</v>
      </c>
      <c r="AQ16" s="165"/>
      <c r="AR16" s="166">
        <v>0</v>
      </c>
      <c r="AS16" s="167">
        <v>0</v>
      </c>
      <c r="AT16" s="114"/>
      <c r="AU16" s="114"/>
      <c r="AV16" s="114"/>
      <c r="AW16" s="114"/>
      <c r="AX16" s="114"/>
      <c r="AY16" s="114"/>
      <c r="AZ16" s="114"/>
      <c r="BA16" s="114"/>
      <c r="BB16" s="114"/>
      <c r="BC16" s="115"/>
      <c r="BD16" s="116">
        <v>0</v>
      </c>
      <c r="BE16" s="117"/>
      <c r="BF16" s="118">
        <v>36</v>
      </c>
      <c r="BG16" s="119"/>
      <c r="BH16" s="120"/>
      <c r="BI16" s="120"/>
      <c r="BJ16" s="120"/>
      <c r="BK16" s="120"/>
      <c r="BL16" s="120"/>
      <c r="BM16" s="120"/>
      <c r="BN16" s="120"/>
      <c r="BO16" s="120"/>
      <c r="BP16" s="121"/>
      <c r="BQ16" s="116">
        <v>0</v>
      </c>
      <c r="BR16" s="117">
        <v>0</v>
      </c>
      <c r="BS16" s="122">
        <v>36</v>
      </c>
      <c r="BT16" s="113"/>
      <c r="BU16" s="114"/>
      <c r="BV16" s="114"/>
      <c r="BW16" s="114"/>
      <c r="BX16" s="114"/>
      <c r="BY16" s="114"/>
      <c r="BZ16" s="114"/>
      <c r="CA16" s="114"/>
      <c r="CB16" s="114"/>
      <c r="CC16" s="115"/>
      <c r="CD16" s="116">
        <v>0</v>
      </c>
      <c r="CE16" s="182">
        <v>0.25</v>
      </c>
      <c r="CF16" s="176"/>
      <c r="CG16" s="167">
        <v>0</v>
      </c>
      <c r="CH16" s="177">
        <v>0</v>
      </c>
      <c r="CI16" s="117">
        <v>0</v>
      </c>
      <c r="CJ16" s="117">
        <v>0</v>
      </c>
      <c r="CK16" s="107"/>
      <c r="CL16" s="117"/>
      <c r="CM16" s="180" t="s">
        <v>80</v>
      </c>
    </row>
    <row r="17" spans="1:91" s="29" customFormat="1" ht="12.75" customHeight="1">
      <c r="A17" s="110">
        <v>10</v>
      </c>
      <c r="B17" s="209">
        <v>50</v>
      </c>
      <c r="C17" s="209" t="s">
        <v>122</v>
      </c>
      <c r="D17" s="151" t="s">
        <v>123</v>
      </c>
      <c r="E17" s="151"/>
      <c r="F17" s="12" t="s">
        <v>99</v>
      </c>
      <c r="G17" s="207" t="s">
        <v>80</v>
      </c>
      <c r="H17" s="125">
        <v>85</v>
      </c>
      <c r="I17" s="110">
        <v>20</v>
      </c>
      <c r="J17" s="108">
        <v>30</v>
      </c>
      <c r="K17" s="109">
        <v>35</v>
      </c>
      <c r="L17" s="110">
        <v>3</v>
      </c>
      <c r="M17" s="108">
        <v>3</v>
      </c>
      <c r="N17" s="108">
        <v>2</v>
      </c>
      <c r="O17" s="108">
        <v>16</v>
      </c>
      <c r="P17" s="109">
        <v>6</v>
      </c>
      <c r="Q17" s="110">
        <v>0</v>
      </c>
      <c r="R17" s="109">
        <v>0</v>
      </c>
      <c r="S17" s="218">
        <v>5.56</v>
      </c>
      <c r="T17" s="183">
        <v>6525359.6</v>
      </c>
      <c r="U17" s="106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11">
        <v>0</v>
      </c>
      <c r="AB17" s="106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11">
        <v>0</v>
      </c>
      <c r="AI17" s="106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11">
        <v>0</v>
      </c>
      <c r="AP17" s="112">
        <v>50</v>
      </c>
      <c r="AQ17" s="165"/>
      <c r="AR17" s="166">
        <v>0</v>
      </c>
      <c r="AS17" s="167">
        <v>0</v>
      </c>
      <c r="AT17" s="114"/>
      <c r="AU17" s="114"/>
      <c r="AV17" s="114"/>
      <c r="AW17" s="114"/>
      <c r="AX17" s="114"/>
      <c r="AY17" s="114"/>
      <c r="AZ17" s="114"/>
      <c r="BA17" s="114"/>
      <c r="BB17" s="114"/>
      <c r="BC17" s="115"/>
      <c r="BD17" s="116">
        <v>0</v>
      </c>
      <c r="BE17" s="117"/>
      <c r="BF17" s="118">
        <v>50</v>
      </c>
      <c r="BG17" s="119"/>
      <c r="BH17" s="120"/>
      <c r="BI17" s="120"/>
      <c r="BJ17" s="120"/>
      <c r="BK17" s="120"/>
      <c r="BL17" s="120"/>
      <c r="BM17" s="120"/>
      <c r="BN17" s="120"/>
      <c r="BO17" s="120"/>
      <c r="BP17" s="121"/>
      <c r="BQ17" s="116">
        <v>0</v>
      </c>
      <c r="BR17" s="117">
        <v>0</v>
      </c>
      <c r="BS17" s="122">
        <v>50</v>
      </c>
      <c r="BT17" s="113"/>
      <c r="BU17" s="114"/>
      <c r="BV17" s="114"/>
      <c r="BW17" s="114"/>
      <c r="BX17" s="114"/>
      <c r="BY17" s="114"/>
      <c r="BZ17" s="114"/>
      <c r="CA17" s="114"/>
      <c r="CB17" s="114"/>
      <c r="CC17" s="115"/>
      <c r="CD17" s="116">
        <v>0</v>
      </c>
      <c r="CE17" s="182">
        <v>0.25</v>
      </c>
      <c r="CF17" s="176"/>
      <c r="CG17" s="167">
        <v>0</v>
      </c>
      <c r="CH17" s="177">
        <v>0</v>
      </c>
      <c r="CI17" s="117">
        <v>0</v>
      </c>
      <c r="CJ17" s="117">
        <v>0</v>
      </c>
      <c r="CK17" s="107"/>
      <c r="CL17" s="117"/>
      <c r="CM17" s="180" t="s">
        <v>80</v>
      </c>
    </row>
    <row r="18" spans="1:91" s="29" customFormat="1" ht="12.75" customHeight="1">
      <c r="A18" s="110">
        <v>11</v>
      </c>
      <c r="B18" s="209">
        <v>38</v>
      </c>
      <c r="C18" s="209" t="s">
        <v>124</v>
      </c>
      <c r="D18" s="151"/>
      <c r="E18" s="151"/>
      <c r="F18" s="12" t="s">
        <v>99</v>
      </c>
      <c r="G18" s="207" t="s">
        <v>80</v>
      </c>
      <c r="H18" s="125">
        <v>91</v>
      </c>
      <c r="I18" s="110">
        <v>35</v>
      </c>
      <c r="J18" s="108">
        <v>28</v>
      </c>
      <c r="K18" s="109">
        <v>28</v>
      </c>
      <c r="L18" s="110">
        <v>5</v>
      </c>
      <c r="M18" s="108">
        <v>2</v>
      </c>
      <c r="N18" s="108">
        <v>4</v>
      </c>
      <c r="O18" s="108">
        <v>7</v>
      </c>
      <c r="P18" s="109">
        <v>12</v>
      </c>
      <c r="Q18" s="110">
        <v>0</v>
      </c>
      <c r="R18" s="109">
        <v>0</v>
      </c>
      <c r="S18" s="218">
        <v>5.47</v>
      </c>
      <c r="T18" s="183">
        <v>5944605.2</v>
      </c>
      <c r="U18" s="106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11">
        <v>0</v>
      </c>
      <c r="AB18" s="106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11">
        <v>0</v>
      </c>
      <c r="AI18" s="106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11">
        <v>0</v>
      </c>
      <c r="AP18" s="112">
        <v>38</v>
      </c>
      <c r="AQ18" s="165"/>
      <c r="AR18" s="166">
        <v>0</v>
      </c>
      <c r="AS18" s="167">
        <v>0</v>
      </c>
      <c r="AT18" s="114"/>
      <c r="AU18" s="114"/>
      <c r="AV18" s="114"/>
      <c r="AW18" s="114"/>
      <c r="AX18" s="114"/>
      <c r="AY18" s="114"/>
      <c r="AZ18" s="114"/>
      <c r="BA18" s="114"/>
      <c r="BB18" s="114"/>
      <c r="BC18" s="115"/>
      <c r="BD18" s="116">
        <v>0</v>
      </c>
      <c r="BE18" s="117"/>
      <c r="BF18" s="118">
        <v>38</v>
      </c>
      <c r="BG18" s="119"/>
      <c r="BH18" s="120"/>
      <c r="BI18" s="120"/>
      <c r="BJ18" s="120"/>
      <c r="BK18" s="120"/>
      <c r="BL18" s="120"/>
      <c r="BM18" s="120"/>
      <c r="BN18" s="120"/>
      <c r="BO18" s="120"/>
      <c r="BP18" s="121"/>
      <c r="BQ18" s="116">
        <v>0</v>
      </c>
      <c r="BR18" s="117">
        <v>0</v>
      </c>
      <c r="BS18" s="122">
        <v>38</v>
      </c>
      <c r="BT18" s="113"/>
      <c r="BU18" s="114"/>
      <c r="BV18" s="114"/>
      <c r="BW18" s="114"/>
      <c r="BX18" s="114"/>
      <c r="BY18" s="114"/>
      <c r="BZ18" s="114"/>
      <c r="CA18" s="114"/>
      <c r="CB18" s="114"/>
      <c r="CC18" s="115"/>
      <c r="CD18" s="116">
        <v>0</v>
      </c>
      <c r="CE18" s="182">
        <v>0.25</v>
      </c>
      <c r="CF18" s="176"/>
      <c r="CG18" s="167">
        <v>0</v>
      </c>
      <c r="CH18" s="177">
        <v>0</v>
      </c>
      <c r="CI18" s="117">
        <v>0</v>
      </c>
      <c r="CJ18" s="117">
        <v>0</v>
      </c>
      <c r="CK18" s="107"/>
      <c r="CL18" s="117"/>
      <c r="CM18" s="180" t="s">
        <v>80</v>
      </c>
    </row>
    <row r="19" spans="1:91" s="29" customFormat="1" ht="12.75" customHeight="1">
      <c r="A19" s="110">
        <v>12</v>
      </c>
      <c r="B19" s="209">
        <v>48</v>
      </c>
      <c r="C19" s="209" t="s">
        <v>125</v>
      </c>
      <c r="D19" s="151" t="s">
        <v>119</v>
      </c>
      <c r="E19" s="151"/>
      <c r="F19" s="12" t="s">
        <v>105</v>
      </c>
      <c r="G19" s="207" t="s">
        <v>80</v>
      </c>
      <c r="H19" s="125">
        <v>116</v>
      </c>
      <c r="I19" s="110">
        <v>37</v>
      </c>
      <c r="J19" s="108">
        <v>37</v>
      </c>
      <c r="K19" s="109">
        <v>42</v>
      </c>
      <c r="L19" s="110">
        <v>0</v>
      </c>
      <c r="M19" s="108">
        <v>2</v>
      </c>
      <c r="N19" s="108">
        <v>2</v>
      </c>
      <c r="O19" s="108">
        <v>10</v>
      </c>
      <c r="P19" s="109">
        <v>16</v>
      </c>
      <c r="Q19" s="110">
        <v>0</v>
      </c>
      <c r="R19" s="109">
        <v>0</v>
      </c>
      <c r="S19" s="218">
        <v>5.51</v>
      </c>
      <c r="T19" s="183">
        <v>3394381.6</v>
      </c>
      <c r="U19" s="106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11">
        <v>0</v>
      </c>
      <c r="AB19" s="106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11">
        <v>0</v>
      </c>
      <c r="AI19" s="106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11">
        <v>0</v>
      </c>
      <c r="AP19" s="112">
        <v>48</v>
      </c>
      <c r="AQ19" s="165"/>
      <c r="AR19" s="166">
        <v>0</v>
      </c>
      <c r="AS19" s="167">
        <v>0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5"/>
      <c r="BD19" s="116">
        <v>0</v>
      </c>
      <c r="BE19" s="117"/>
      <c r="BF19" s="118">
        <v>48</v>
      </c>
      <c r="BG19" s="119"/>
      <c r="BH19" s="120"/>
      <c r="BI19" s="120"/>
      <c r="BJ19" s="120"/>
      <c r="BK19" s="120"/>
      <c r="BL19" s="120"/>
      <c r="BM19" s="120"/>
      <c r="BN19" s="120"/>
      <c r="BO19" s="120"/>
      <c r="BP19" s="121"/>
      <c r="BQ19" s="116">
        <v>0</v>
      </c>
      <c r="BR19" s="117">
        <v>0</v>
      </c>
      <c r="BS19" s="122">
        <v>48</v>
      </c>
      <c r="BT19" s="113"/>
      <c r="BU19" s="114"/>
      <c r="BV19" s="114"/>
      <c r="BW19" s="114"/>
      <c r="BX19" s="114"/>
      <c r="BY19" s="114"/>
      <c r="BZ19" s="114"/>
      <c r="CA19" s="114"/>
      <c r="CB19" s="114"/>
      <c r="CC19" s="115"/>
      <c r="CD19" s="116">
        <v>0</v>
      </c>
      <c r="CE19" s="182">
        <v>0.25</v>
      </c>
      <c r="CF19" s="176"/>
      <c r="CG19" s="167">
        <v>0</v>
      </c>
      <c r="CH19" s="177">
        <v>0</v>
      </c>
      <c r="CI19" s="117">
        <v>0</v>
      </c>
      <c r="CJ19" s="117">
        <v>0</v>
      </c>
      <c r="CK19" s="107"/>
      <c r="CL19" s="117"/>
      <c r="CM19" s="180" t="s">
        <v>80</v>
      </c>
    </row>
    <row r="20" spans="1:91" s="29" customFormat="1" ht="12.75" customHeight="1">
      <c r="A20" s="110">
        <v>13</v>
      </c>
      <c r="B20" s="209">
        <v>49</v>
      </c>
      <c r="C20" s="209" t="s">
        <v>126</v>
      </c>
      <c r="D20" s="151" t="s">
        <v>90</v>
      </c>
      <c r="E20" s="151" t="s">
        <v>80</v>
      </c>
      <c r="F20" s="12" t="s">
        <v>91</v>
      </c>
      <c r="G20" s="207" t="s">
        <v>80</v>
      </c>
      <c r="H20" s="125">
        <v>122</v>
      </c>
      <c r="I20" s="110">
        <v>44</v>
      </c>
      <c r="J20" s="108">
        <v>38</v>
      </c>
      <c r="K20" s="109">
        <v>39</v>
      </c>
      <c r="L20" s="110">
        <v>0</v>
      </c>
      <c r="M20" s="108">
        <v>0</v>
      </c>
      <c r="N20" s="108">
        <v>1</v>
      </c>
      <c r="O20" s="108">
        <v>13</v>
      </c>
      <c r="P20" s="109">
        <v>16</v>
      </c>
      <c r="Q20" s="110">
        <v>1</v>
      </c>
      <c r="R20" s="109">
        <v>0</v>
      </c>
      <c r="S20" s="218">
        <v>6.01</v>
      </c>
      <c r="T20" s="183">
        <v>2891591.6</v>
      </c>
      <c r="U20" s="106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11">
        <v>0</v>
      </c>
      <c r="AB20" s="106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11">
        <v>0</v>
      </c>
      <c r="AI20" s="106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11">
        <v>0</v>
      </c>
      <c r="AP20" s="112">
        <v>49</v>
      </c>
      <c r="AQ20" s="165"/>
      <c r="AR20" s="166">
        <v>0</v>
      </c>
      <c r="AS20" s="167">
        <v>0</v>
      </c>
      <c r="AT20" s="114"/>
      <c r="AU20" s="114"/>
      <c r="AV20" s="114"/>
      <c r="AW20" s="114"/>
      <c r="AX20" s="114"/>
      <c r="AY20" s="114"/>
      <c r="AZ20" s="114"/>
      <c r="BA20" s="114"/>
      <c r="BB20" s="114"/>
      <c r="BC20" s="115"/>
      <c r="BD20" s="116">
        <v>0</v>
      </c>
      <c r="BE20" s="117"/>
      <c r="BF20" s="118">
        <v>49</v>
      </c>
      <c r="BG20" s="119"/>
      <c r="BH20" s="120"/>
      <c r="BI20" s="120"/>
      <c r="BJ20" s="120"/>
      <c r="BK20" s="120"/>
      <c r="BL20" s="120"/>
      <c r="BM20" s="120"/>
      <c r="BN20" s="120"/>
      <c r="BO20" s="120"/>
      <c r="BP20" s="121"/>
      <c r="BQ20" s="116">
        <v>0</v>
      </c>
      <c r="BR20" s="117">
        <v>0</v>
      </c>
      <c r="BS20" s="122">
        <v>49</v>
      </c>
      <c r="BT20" s="113"/>
      <c r="BU20" s="114"/>
      <c r="BV20" s="114"/>
      <c r="BW20" s="114"/>
      <c r="BX20" s="114"/>
      <c r="BY20" s="114"/>
      <c r="BZ20" s="114"/>
      <c r="CA20" s="114"/>
      <c r="CB20" s="114"/>
      <c r="CC20" s="115"/>
      <c r="CD20" s="116">
        <v>0</v>
      </c>
      <c r="CE20" s="182">
        <v>0.25</v>
      </c>
      <c r="CF20" s="176"/>
      <c r="CG20" s="167">
        <v>0</v>
      </c>
      <c r="CH20" s="177">
        <v>0</v>
      </c>
      <c r="CI20" s="117">
        <v>0</v>
      </c>
      <c r="CJ20" s="117">
        <v>0</v>
      </c>
      <c r="CK20" s="107"/>
      <c r="CL20" s="117"/>
      <c r="CM20" s="180" t="s">
        <v>80</v>
      </c>
    </row>
    <row r="21" spans="1:91" s="29" customFormat="1" ht="12.75" customHeight="1">
      <c r="A21" s="110">
        <v>14</v>
      </c>
      <c r="B21" s="209">
        <v>43</v>
      </c>
      <c r="C21" s="209" t="s">
        <v>127</v>
      </c>
      <c r="D21" s="151" t="s">
        <v>128</v>
      </c>
      <c r="E21" s="151"/>
      <c r="F21" s="12" t="s">
        <v>99</v>
      </c>
      <c r="G21" s="207" t="s">
        <v>80</v>
      </c>
      <c r="H21" s="125">
        <v>130</v>
      </c>
      <c r="I21" s="110">
        <v>46</v>
      </c>
      <c r="J21" s="108">
        <v>46</v>
      </c>
      <c r="K21" s="109">
        <v>38</v>
      </c>
      <c r="L21" s="110">
        <v>0</v>
      </c>
      <c r="M21" s="108">
        <v>0</v>
      </c>
      <c r="N21" s="108">
        <v>0</v>
      </c>
      <c r="O21" s="108">
        <v>10</v>
      </c>
      <c r="P21" s="109">
        <v>20</v>
      </c>
      <c r="Q21" s="110">
        <v>0</v>
      </c>
      <c r="R21" s="109">
        <v>0</v>
      </c>
      <c r="S21" s="218">
        <v>5.35</v>
      </c>
      <c r="T21" s="183">
        <v>1992416</v>
      </c>
      <c r="U21" s="106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11">
        <v>0</v>
      </c>
      <c r="AB21" s="106">
        <v>0</v>
      </c>
      <c r="AC21" s="108">
        <v>0</v>
      </c>
      <c r="AD21" s="108">
        <v>0</v>
      </c>
      <c r="AE21" s="108">
        <v>0</v>
      </c>
      <c r="AF21" s="108">
        <v>0</v>
      </c>
      <c r="AG21" s="108">
        <v>0</v>
      </c>
      <c r="AH21" s="111">
        <v>0</v>
      </c>
      <c r="AI21" s="106">
        <v>0</v>
      </c>
      <c r="AJ21" s="108">
        <v>0</v>
      </c>
      <c r="AK21" s="108">
        <v>0</v>
      </c>
      <c r="AL21" s="108">
        <v>0</v>
      </c>
      <c r="AM21" s="108">
        <v>0</v>
      </c>
      <c r="AN21" s="108">
        <v>0</v>
      </c>
      <c r="AO21" s="111">
        <v>0</v>
      </c>
      <c r="AP21" s="112">
        <v>43</v>
      </c>
      <c r="AQ21" s="165"/>
      <c r="AR21" s="166">
        <v>0</v>
      </c>
      <c r="AS21" s="167">
        <v>0</v>
      </c>
      <c r="AT21" s="114"/>
      <c r="AU21" s="114"/>
      <c r="AV21" s="114"/>
      <c r="AW21" s="114"/>
      <c r="AX21" s="114"/>
      <c r="AY21" s="114"/>
      <c r="AZ21" s="114"/>
      <c r="BA21" s="114"/>
      <c r="BB21" s="114"/>
      <c r="BC21" s="115"/>
      <c r="BD21" s="116">
        <v>0</v>
      </c>
      <c r="BE21" s="117"/>
      <c r="BF21" s="118">
        <v>43</v>
      </c>
      <c r="BG21" s="119"/>
      <c r="BH21" s="120"/>
      <c r="BI21" s="120"/>
      <c r="BJ21" s="120"/>
      <c r="BK21" s="120"/>
      <c r="BL21" s="120"/>
      <c r="BM21" s="120"/>
      <c r="BN21" s="120"/>
      <c r="BO21" s="120"/>
      <c r="BP21" s="121"/>
      <c r="BQ21" s="116">
        <v>0</v>
      </c>
      <c r="BR21" s="117">
        <v>0</v>
      </c>
      <c r="BS21" s="122">
        <v>43</v>
      </c>
      <c r="BT21" s="113"/>
      <c r="BU21" s="114"/>
      <c r="BV21" s="114"/>
      <c r="BW21" s="114"/>
      <c r="BX21" s="114"/>
      <c r="BY21" s="114"/>
      <c r="BZ21" s="114"/>
      <c r="CA21" s="114"/>
      <c r="CB21" s="114"/>
      <c r="CC21" s="115"/>
      <c r="CD21" s="116">
        <v>0</v>
      </c>
      <c r="CE21" s="182">
        <v>0.25</v>
      </c>
      <c r="CF21" s="176"/>
      <c r="CG21" s="167">
        <v>0</v>
      </c>
      <c r="CH21" s="177">
        <v>0</v>
      </c>
      <c r="CI21" s="117">
        <v>0</v>
      </c>
      <c r="CJ21" s="117">
        <v>0</v>
      </c>
      <c r="CK21" s="107"/>
      <c r="CL21" s="117"/>
      <c r="CM21" s="180" t="s">
        <v>80</v>
      </c>
    </row>
    <row r="22" spans="1:91" s="29" customFormat="1" ht="12.75" customHeight="1">
      <c r="A22" s="110">
        <v>15</v>
      </c>
      <c r="B22" s="209">
        <v>46</v>
      </c>
      <c r="C22" s="209" t="s">
        <v>129</v>
      </c>
      <c r="D22" s="151" t="s">
        <v>130</v>
      </c>
      <c r="E22" s="151" t="s">
        <v>80</v>
      </c>
      <c r="F22" s="12" t="s">
        <v>97</v>
      </c>
      <c r="G22" s="207" t="s">
        <v>80</v>
      </c>
      <c r="H22" s="125">
        <v>150</v>
      </c>
      <c r="I22" s="110">
        <v>50</v>
      </c>
      <c r="J22" s="108">
        <v>50</v>
      </c>
      <c r="K22" s="109">
        <v>50</v>
      </c>
      <c r="L22" s="110">
        <v>0</v>
      </c>
      <c r="M22" s="108">
        <v>0</v>
      </c>
      <c r="N22" s="108">
        <v>0</v>
      </c>
      <c r="O22" s="108">
        <v>0</v>
      </c>
      <c r="P22" s="109">
        <v>30</v>
      </c>
      <c r="Q22" s="110">
        <v>0</v>
      </c>
      <c r="R22" s="109">
        <v>0</v>
      </c>
      <c r="S22" s="218">
        <v>2</v>
      </c>
      <c r="T22" s="183">
        <v>-2850</v>
      </c>
      <c r="U22" s="106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11">
        <v>0</v>
      </c>
      <c r="AB22" s="106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11">
        <v>0</v>
      </c>
      <c r="AI22" s="106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11">
        <v>0</v>
      </c>
      <c r="AP22" s="112">
        <v>46</v>
      </c>
      <c r="AQ22" s="165"/>
      <c r="AR22" s="166">
        <v>0</v>
      </c>
      <c r="AS22" s="167">
        <v>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5"/>
      <c r="BD22" s="116">
        <v>0</v>
      </c>
      <c r="BE22" s="117"/>
      <c r="BF22" s="118">
        <v>46</v>
      </c>
      <c r="BG22" s="119"/>
      <c r="BH22" s="120"/>
      <c r="BI22" s="120"/>
      <c r="BJ22" s="120"/>
      <c r="BK22" s="120"/>
      <c r="BL22" s="120"/>
      <c r="BM22" s="120"/>
      <c r="BN22" s="120"/>
      <c r="BO22" s="120"/>
      <c r="BP22" s="121"/>
      <c r="BQ22" s="116">
        <v>0</v>
      </c>
      <c r="BR22" s="117">
        <v>0</v>
      </c>
      <c r="BS22" s="122">
        <v>46</v>
      </c>
      <c r="BT22" s="113"/>
      <c r="BU22" s="114"/>
      <c r="BV22" s="114"/>
      <c r="BW22" s="114"/>
      <c r="BX22" s="114"/>
      <c r="BY22" s="114"/>
      <c r="BZ22" s="114"/>
      <c r="CA22" s="114"/>
      <c r="CB22" s="114"/>
      <c r="CC22" s="115"/>
      <c r="CD22" s="116">
        <v>0</v>
      </c>
      <c r="CE22" s="182">
        <v>0.25</v>
      </c>
      <c r="CF22" s="176"/>
      <c r="CG22" s="167">
        <v>0</v>
      </c>
      <c r="CH22" s="177">
        <v>0</v>
      </c>
      <c r="CI22" s="117">
        <v>0</v>
      </c>
      <c r="CJ22" s="117">
        <v>0</v>
      </c>
      <c r="CK22" s="107"/>
      <c r="CL22" s="117"/>
      <c r="CM22" s="180" t="s">
        <v>80</v>
      </c>
    </row>
    <row r="23" spans="1:91" s="29" customFormat="1" ht="12.75" customHeight="1">
      <c r="A23" s="110"/>
      <c r="B23" s="209"/>
      <c r="C23" s="209"/>
      <c r="D23" s="151"/>
      <c r="E23" s="151"/>
      <c r="F23" s="12"/>
      <c r="G23" s="207" t="s">
        <v>80</v>
      </c>
      <c r="H23" s="125">
        <v>0</v>
      </c>
      <c r="I23" s="110">
        <v>0</v>
      </c>
      <c r="J23" s="108">
        <v>0</v>
      </c>
      <c r="K23" s="109">
        <v>0</v>
      </c>
      <c r="L23" s="110">
        <v>0</v>
      </c>
      <c r="M23" s="108">
        <v>0</v>
      </c>
      <c r="N23" s="108">
        <v>0</v>
      </c>
      <c r="O23" s="108">
        <v>0</v>
      </c>
      <c r="P23" s="109">
        <v>0</v>
      </c>
      <c r="Q23" s="110">
        <v>0</v>
      </c>
      <c r="R23" s="109">
        <v>0</v>
      </c>
      <c r="S23" s="218">
        <v>0</v>
      </c>
      <c r="T23" s="183">
        <v>15000000</v>
      </c>
      <c r="U23" s="106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11">
        <v>0</v>
      </c>
      <c r="AB23" s="106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11">
        <v>0</v>
      </c>
      <c r="AI23" s="106">
        <v>0</v>
      </c>
      <c r="AJ23" s="108">
        <v>0</v>
      </c>
      <c r="AK23" s="108">
        <v>0</v>
      </c>
      <c r="AL23" s="108">
        <v>0</v>
      </c>
      <c r="AM23" s="108">
        <v>0</v>
      </c>
      <c r="AN23" s="108">
        <v>0</v>
      </c>
      <c r="AO23" s="111">
        <v>0</v>
      </c>
      <c r="AP23" s="112">
        <v>0</v>
      </c>
      <c r="AQ23" s="165"/>
      <c r="AR23" s="166">
        <v>0</v>
      </c>
      <c r="AS23" s="167">
        <v>0</v>
      </c>
      <c r="AT23" s="114"/>
      <c r="AU23" s="114"/>
      <c r="AV23" s="114"/>
      <c r="AW23" s="114"/>
      <c r="AX23" s="114"/>
      <c r="AY23" s="114"/>
      <c r="AZ23" s="114"/>
      <c r="BA23" s="114"/>
      <c r="BB23" s="114"/>
      <c r="BC23" s="115"/>
      <c r="BD23" s="116">
        <v>0</v>
      </c>
      <c r="BE23" s="117"/>
      <c r="BF23" s="118">
        <v>0</v>
      </c>
      <c r="BG23" s="119"/>
      <c r="BH23" s="120"/>
      <c r="BI23" s="120"/>
      <c r="BJ23" s="120"/>
      <c r="BK23" s="120"/>
      <c r="BL23" s="120"/>
      <c r="BM23" s="120"/>
      <c r="BN23" s="120"/>
      <c r="BO23" s="120"/>
      <c r="BP23" s="121"/>
      <c r="BQ23" s="116">
        <v>0</v>
      </c>
      <c r="BR23" s="117">
        <v>0</v>
      </c>
      <c r="BS23" s="122">
        <v>0</v>
      </c>
      <c r="BT23" s="113"/>
      <c r="BU23" s="114"/>
      <c r="BV23" s="114"/>
      <c r="BW23" s="114"/>
      <c r="BX23" s="114"/>
      <c r="BY23" s="114"/>
      <c r="BZ23" s="114"/>
      <c r="CA23" s="114"/>
      <c r="CB23" s="114"/>
      <c r="CC23" s="115"/>
      <c r="CD23" s="116">
        <v>0</v>
      </c>
      <c r="CE23" s="182">
        <v>0.25</v>
      </c>
      <c r="CF23" s="176"/>
      <c r="CG23" s="167">
        <v>0</v>
      </c>
      <c r="CH23" s="177">
        <v>0</v>
      </c>
      <c r="CI23" s="117">
        <v>0</v>
      </c>
      <c r="CJ23" s="117">
        <v>0</v>
      </c>
      <c r="CK23" s="107"/>
      <c r="CL23" s="117"/>
      <c r="CM23" s="180" t="s">
        <v>80</v>
      </c>
    </row>
    <row r="24" spans="1:91" s="29" customFormat="1" ht="12.75" customHeight="1">
      <c r="A24" s="110"/>
      <c r="B24" s="209"/>
      <c r="C24" s="209"/>
      <c r="D24" s="151"/>
      <c r="E24" s="151"/>
      <c r="F24" s="12"/>
      <c r="G24" s="207" t="s">
        <v>80</v>
      </c>
      <c r="H24" s="125">
        <v>0</v>
      </c>
      <c r="I24" s="110">
        <v>0</v>
      </c>
      <c r="J24" s="108">
        <v>0</v>
      </c>
      <c r="K24" s="109">
        <v>0</v>
      </c>
      <c r="L24" s="110">
        <v>0</v>
      </c>
      <c r="M24" s="108">
        <v>0</v>
      </c>
      <c r="N24" s="108">
        <v>0</v>
      </c>
      <c r="O24" s="108">
        <v>0</v>
      </c>
      <c r="P24" s="109">
        <v>0</v>
      </c>
      <c r="Q24" s="110">
        <v>0</v>
      </c>
      <c r="R24" s="109">
        <v>0</v>
      </c>
      <c r="S24" s="218">
        <v>0</v>
      </c>
      <c r="T24" s="183">
        <v>15000000</v>
      </c>
      <c r="U24" s="106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11">
        <v>0</v>
      </c>
      <c r="AB24" s="106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11">
        <v>0</v>
      </c>
      <c r="AI24" s="106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11">
        <v>0</v>
      </c>
      <c r="AP24" s="112">
        <v>0</v>
      </c>
      <c r="AQ24" s="165"/>
      <c r="AR24" s="166">
        <v>0</v>
      </c>
      <c r="AS24" s="167">
        <v>0</v>
      </c>
      <c r="AT24" s="114"/>
      <c r="AU24" s="114"/>
      <c r="AV24" s="114"/>
      <c r="AW24" s="114"/>
      <c r="AX24" s="114"/>
      <c r="AY24" s="114"/>
      <c r="AZ24" s="114"/>
      <c r="BA24" s="114"/>
      <c r="BB24" s="114"/>
      <c r="BC24" s="115"/>
      <c r="BD24" s="116">
        <v>0</v>
      </c>
      <c r="BE24" s="117"/>
      <c r="BF24" s="118">
        <v>0</v>
      </c>
      <c r="BG24" s="119"/>
      <c r="BH24" s="120"/>
      <c r="BI24" s="120"/>
      <c r="BJ24" s="120"/>
      <c r="BK24" s="120"/>
      <c r="BL24" s="120"/>
      <c r="BM24" s="120"/>
      <c r="BN24" s="120"/>
      <c r="BO24" s="120"/>
      <c r="BP24" s="121"/>
      <c r="BQ24" s="116">
        <v>0</v>
      </c>
      <c r="BR24" s="117">
        <v>0</v>
      </c>
      <c r="BS24" s="122">
        <v>0</v>
      </c>
      <c r="BT24" s="113"/>
      <c r="BU24" s="114"/>
      <c r="BV24" s="114"/>
      <c r="BW24" s="114"/>
      <c r="BX24" s="114"/>
      <c r="BY24" s="114"/>
      <c r="BZ24" s="114"/>
      <c r="CA24" s="114"/>
      <c r="CB24" s="114"/>
      <c r="CC24" s="115"/>
      <c r="CD24" s="116">
        <v>0</v>
      </c>
      <c r="CE24" s="182">
        <v>0.25</v>
      </c>
      <c r="CF24" s="176"/>
      <c r="CG24" s="167">
        <v>0</v>
      </c>
      <c r="CH24" s="177">
        <v>0</v>
      </c>
      <c r="CI24" s="117">
        <v>0</v>
      </c>
      <c r="CJ24" s="117">
        <v>0</v>
      </c>
      <c r="CK24" s="107"/>
      <c r="CL24" s="117"/>
      <c r="CM24" s="180" t="s">
        <v>80</v>
      </c>
    </row>
    <row r="25" spans="1:91" s="29" customFormat="1" ht="12.75" customHeight="1">
      <c r="A25" s="110"/>
      <c r="B25" s="209"/>
      <c r="C25" s="209"/>
      <c r="D25" s="151"/>
      <c r="E25" s="151"/>
      <c r="F25" s="12"/>
      <c r="G25" s="207" t="s">
        <v>80</v>
      </c>
      <c r="H25" s="125">
        <v>0</v>
      </c>
      <c r="I25" s="110">
        <v>0</v>
      </c>
      <c r="J25" s="108">
        <v>0</v>
      </c>
      <c r="K25" s="109">
        <v>0</v>
      </c>
      <c r="L25" s="110">
        <v>0</v>
      </c>
      <c r="M25" s="108">
        <v>0</v>
      </c>
      <c r="N25" s="108">
        <v>0</v>
      </c>
      <c r="O25" s="108">
        <v>0</v>
      </c>
      <c r="P25" s="109">
        <v>0</v>
      </c>
      <c r="Q25" s="110">
        <v>0</v>
      </c>
      <c r="R25" s="109">
        <v>0</v>
      </c>
      <c r="S25" s="218">
        <v>0</v>
      </c>
      <c r="T25" s="183">
        <v>15000000</v>
      </c>
      <c r="U25" s="106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11">
        <v>0</v>
      </c>
      <c r="AB25" s="106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11">
        <v>0</v>
      </c>
      <c r="AI25" s="106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11">
        <v>0</v>
      </c>
      <c r="AP25" s="112">
        <v>0</v>
      </c>
      <c r="AQ25" s="165"/>
      <c r="AR25" s="166">
        <v>0</v>
      </c>
      <c r="AS25" s="167">
        <v>0</v>
      </c>
      <c r="AT25" s="114"/>
      <c r="AU25" s="114"/>
      <c r="AV25" s="114"/>
      <c r="AW25" s="114"/>
      <c r="AX25" s="114"/>
      <c r="AY25" s="114"/>
      <c r="AZ25" s="114"/>
      <c r="BA25" s="114"/>
      <c r="BB25" s="114"/>
      <c r="BC25" s="115"/>
      <c r="BD25" s="116">
        <v>0</v>
      </c>
      <c r="BE25" s="117"/>
      <c r="BF25" s="118">
        <v>0</v>
      </c>
      <c r="BG25" s="119"/>
      <c r="BH25" s="120"/>
      <c r="BI25" s="120"/>
      <c r="BJ25" s="120"/>
      <c r="BK25" s="120"/>
      <c r="BL25" s="120"/>
      <c r="BM25" s="120"/>
      <c r="BN25" s="120"/>
      <c r="BO25" s="120"/>
      <c r="BP25" s="121"/>
      <c r="BQ25" s="116">
        <v>0</v>
      </c>
      <c r="BR25" s="117">
        <v>0</v>
      </c>
      <c r="BS25" s="122">
        <v>0</v>
      </c>
      <c r="BT25" s="113"/>
      <c r="BU25" s="114"/>
      <c r="BV25" s="114"/>
      <c r="BW25" s="114"/>
      <c r="BX25" s="114"/>
      <c r="BY25" s="114"/>
      <c r="BZ25" s="114"/>
      <c r="CA25" s="114"/>
      <c r="CB25" s="114"/>
      <c r="CC25" s="115"/>
      <c r="CD25" s="116">
        <v>0</v>
      </c>
      <c r="CE25" s="182">
        <v>0.25</v>
      </c>
      <c r="CF25" s="176"/>
      <c r="CG25" s="167">
        <v>0</v>
      </c>
      <c r="CH25" s="177">
        <v>0</v>
      </c>
      <c r="CI25" s="117">
        <v>0</v>
      </c>
      <c r="CJ25" s="117">
        <v>0</v>
      </c>
      <c r="CK25" s="107"/>
      <c r="CL25" s="117"/>
      <c r="CM25" s="180" t="s">
        <v>80</v>
      </c>
    </row>
    <row r="26" spans="1:91" s="29" customFormat="1" ht="12.75" customHeight="1">
      <c r="A26" s="110"/>
      <c r="B26" s="209"/>
      <c r="C26" s="209"/>
      <c r="D26" s="151"/>
      <c r="E26" s="151"/>
      <c r="F26" s="12"/>
      <c r="G26" s="207" t="s">
        <v>80</v>
      </c>
      <c r="H26" s="125">
        <v>0</v>
      </c>
      <c r="I26" s="110">
        <v>0</v>
      </c>
      <c r="J26" s="108">
        <v>0</v>
      </c>
      <c r="K26" s="109">
        <v>0</v>
      </c>
      <c r="L26" s="110">
        <v>0</v>
      </c>
      <c r="M26" s="108">
        <v>0</v>
      </c>
      <c r="N26" s="108">
        <v>0</v>
      </c>
      <c r="O26" s="108">
        <v>0</v>
      </c>
      <c r="P26" s="109">
        <v>0</v>
      </c>
      <c r="Q26" s="110">
        <v>0</v>
      </c>
      <c r="R26" s="109">
        <v>0</v>
      </c>
      <c r="S26" s="218">
        <v>0</v>
      </c>
      <c r="T26" s="183">
        <v>15000000</v>
      </c>
      <c r="U26" s="106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11">
        <v>0</v>
      </c>
      <c r="AB26" s="106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11">
        <v>0</v>
      </c>
      <c r="AI26" s="106">
        <v>0</v>
      </c>
      <c r="AJ26" s="108">
        <v>0</v>
      </c>
      <c r="AK26" s="108">
        <v>0</v>
      </c>
      <c r="AL26" s="108">
        <v>0</v>
      </c>
      <c r="AM26" s="108">
        <v>0</v>
      </c>
      <c r="AN26" s="108">
        <v>0</v>
      </c>
      <c r="AO26" s="111">
        <v>0</v>
      </c>
      <c r="AP26" s="112">
        <v>0</v>
      </c>
      <c r="AQ26" s="165"/>
      <c r="AR26" s="166">
        <v>0</v>
      </c>
      <c r="AS26" s="167">
        <v>0</v>
      </c>
      <c r="AT26" s="114"/>
      <c r="AU26" s="114"/>
      <c r="AV26" s="114"/>
      <c r="AW26" s="114"/>
      <c r="AX26" s="114"/>
      <c r="AY26" s="114"/>
      <c r="AZ26" s="114"/>
      <c r="BA26" s="114"/>
      <c r="BB26" s="114"/>
      <c r="BC26" s="115"/>
      <c r="BD26" s="116">
        <v>0</v>
      </c>
      <c r="BE26" s="117"/>
      <c r="BF26" s="118">
        <v>0</v>
      </c>
      <c r="BG26" s="119"/>
      <c r="BH26" s="120"/>
      <c r="BI26" s="120"/>
      <c r="BJ26" s="120"/>
      <c r="BK26" s="120"/>
      <c r="BL26" s="120"/>
      <c r="BM26" s="120"/>
      <c r="BN26" s="120"/>
      <c r="BO26" s="120"/>
      <c r="BP26" s="121"/>
      <c r="BQ26" s="116">
        <v>0</v>
      </c>
      <c r="BR26" s="117">
        <v>0</v>
      </c>
      <c r="BS26" s="122">
        <v>0</v>
      </c>
      <c r="BT26" s="113"/>
      <c r="BU26" s="114"/>
      <c r="BV26" s="114"/>
      <c r="BW26" s="114"/>
      <c r="BX26" s="114"/>
      <c r="BY26" s="114"/>
      <c r="BZ26" s="114"/>
      <c r="CA26" s="114"/>
      <c r="CB26" s="114"/>
      <c r="CC26" s="115"/>
      <c r="CD26" s="116">
        <v>0</v>
      </c>
      <c r="CE26" s="182">
        <v>0.25</v>
      </c>
      <c r="CF26" s="176"/>
      <c r="CG26" s="167">
        <v>0</v>
      </c>
      <c r="CH26" s="177">
        <v>0</v>
      </c>
      <c r="CI26" s="117">
        <v>0</v>
      </c>
      <c r="CJ26" s="117">
        <v>0</v>
      </c>
      <c r="CK26" s="107"/>
      <c r="CL26" s="117"/>
      <c r="CM26" s="180" t="s">
        <v>80</v>
      </c>
    </row>
    <row r="27" spans="1:91" s="29" customFormat="1" ht="12.75" customHeight="1">
      <c r="A27" s="110"/>
      <c r="B27" s="209"/>
      <c r="C27" s="209"/>
      <c r="D27" s="151"/>
      <c r="E27" s="151"/>
      <c r="F27" s="12"/>
      <c r="G27" s="207" t="s">
        <v>80</v>
      </c>
      <c r="H27" s="125">
        <v>0</v>
      </c>
      <c r="I27" s="110">
        <v>0</v>
      </c>
      <c r="J27" s="108">
        <v>0</v>
      </c>
      <c r="K27" s="109">
        <v>0</v>
      </c>
      <c r="L27" s="110">
        <v>0</v>
      </c>
      <c r="M27" s="108">
        <v>0</v>
      </c>
      <c r="N27" s="108">
        <v>0</v>
      </c>
      <c r="O27" s="108">
        <v>0</v>
      </c>
      <c r="P27" s="109">
        <v>0</v>
      </c>
      <c r="Q27" s="110">
        <v>0</v>
      </c>
      <c r="R27" s="109">
        <v>0</v>
      </c>
      <c r="S27" s="218">
        <v>0</v>
      </c>
      <c r="T27" s="183">
        <v>15000000</v>
      </c>
      <c r="U27" s="106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11">
        <v>0</v>
      </c>
      <c r="AB27" s="106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11">
        <v>0</v>
      </c>
      <c r="AI27" s="106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11">
        <v>0</v>
      </c>
      <c r="AP27" s="112">
        <v>0</v>
      </c>
      <c r="AQ27" s="165"/>
      <c r="AR27" s="166">
        <v>0</v>
      </c>
      <c r="AS27" s="167">
        <v>0</v>
      </c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>
        <v>0</v>
      </c>
      <c r="BE27" s="117"/>
      <c r="BF27" s="118">
        <v>0</v>
      </c>
      <c r="BG27" s="119"/>
      <c r="BH27" s="120"/>
      <c r="BI27" s="120"/>
      <c r="BJ27" s="120"/>
      <c r="BK27" s="120"/>
      <c r="BL27" s="120"/>
      <c r="BM27" s="120"/>
      <c r="BN27" s="120"/>
      <c r="BO27" s="120"/>
      <c r="BP27" s="121"/>
      <c r="BQ27" s="116">
        <v>0</v>
      </c>
      <c r="BR27" s="117">
        <v>0</v>
      </c>
      <c r="BS27" s="122">
        <v>0</v>
      </c>
      <c r="BT27" s="113"/>
      <c r="BU27" s="114"/>
      <c r="BV27" s="114"/>
      <c r="BW27" s="114"/>
      <c r="BX27" s="114"/>
      <c r="BY27" s="114"/>
      <c r="BZ27" s="114"/>
      <c r="CA27" s="114"/>
      <c r="CB27" s="114"/>
      <c r="CC27" s="115"/>
      <c r="CD27" s="116">
        <v>0</v>
      </c>
      <c r="CE27" s="182">
        <v>0.25</v>
      </c>
      <c r="CF27" s="176"/>
      <c r="CG27" s="167">
        <v>0</v>
      </c>
      <c r="CH27" s="177">
        <v>0</v>
      </c>
      <c r="CI27" s="117">
        <v>0</v>
      </c>
      <c r="CJ27" s="117">
        <v>0</v>
      </c>
      <c r="CK27" s="107"/>
      <c r="CL27" s="117"/>
      <c r="CM27" s="180" t="s">
        <v>80</v>
      </c>
    </row>
    <row r="28" spans="1:91" s="29" customFormat="1" ht="12.75" customHeight="1">
      <c r="A28" s="110"/>
      <c r="B28" s="209"/>
      <c r="C28" s="209"/>
      <c r="D28" s="151"/>
      <c r="E28" s="151"/>
      <c r="F28" s="12"/>
      <c r="G28" s="207" t="s">
        <v>80</v>
      </c>
      <c r="H28" s="125">
        <v>0</v>
      </c>
      <c r="I28" s="110">
        <v>0</v>
      </c>
      <c r="J28" s="108">
        <v>0</v>
      </c>
      <c r="K28" s="109">
        <v>0</v>
      </c>
      <c r="L28" s="110">
        <v>0</v>
      </c>
      <c r="M28" s="108">
        <v>0</v>
      </c>
      <c r="N28" s="108">
        <v>0</v>
      </c>
      <c r="O28" s="108">
        <v>0</v>
      </c>
      <c r="P28" s="109">
        <v>0</v>
      </c>
      <c r="Q28" s="110">
        <v>0</v>
      </c>
      <c r="R28" s="109">
        <v>0</v>
      </c>
      <c r="S28" s="218">
        <v>0</v>
      </c>
      <c r="T28" s="183">
        <v>15000000</v>
      </c>
      <c r="U28" s="106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11">
        <v>0</v>
      </c>
      <c r="AB28" s="106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11">
        <v>0</v>
      </c>
      <c r="AI28" s="106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11">
        <v>0</v>
      </c>
      <c r="AP28" s="112">
        <v>0</v>
      </c>
      <c r="AQ28" s="165"/>
      <c r="AR28" s="166">
        <v>0</v>
      </c>
      <c r="AS28" s="167">
        <v>0</v>
      </c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6">
        <v>0</v>
      </c>
      <c r="BE28" s="117"/>
      <c r="BF28" s="118">
        <v>0</v>
      </c>
      <c r="BG28" s="119"/>
      <c r="BH28" s="120"/>
      <c r="BI28" s="120"/>
      <c r="BJ28" s="120"/>
      <c r="BK28" s="120"/>
      <c r="BL28" s="120"/>
      <c r="BM28" s="120"/>
      <c r="BN28" s="120"/>
      <c r="BO28" s="120"/>
      <c r="BP28" s="121"/>
      <c r="BQ28" s="116">
        <v>0</v>
      </c>
      <c r="BR28" s="117">
        <v>0</v>
      </c>
      <c r="BS28" s="122">
        <v>0</v>
      </c>
      <c r="BT28" s="113"/>
      <c r="BU28" s="114"/>
      <c r="BV28" s="114"/>
      <c r="BW28" s="114"/>
      <c r="BX28" s="114"/>
      <c r="BY28" s="114"/>
      <c r="BZ28" s="114"/>
      <c r="CA28" s="114"/>
      <c r="CB28" s="114"/>
      <c r="CC28" s="115"/>
      <c r="CD28" s="116">
        <v>0</v>
      </c>
      <c r="CE28" s="182">
        <v>0.25</v>
      </c>
      <c r="CF28" s="176"/>
      <c r="CG28" s="167">
        <v>0</v>
      </c>
      <c r="CH28" s="177">
        <v>0</v>
      </c>
      <c r="CI28" s="117">
        <v>0</v>
      </c>
      <c r="CJ28" s="117">
        <v>0</v>
      </c>
      <c r="CK28" s="107"/>
      <c r="CL28" s="117"/>
      <c r="CM28" s="180" t="s">
        <v>80</v>
      </c>
    </row>
    <row r="29" spans="1:91" s="29" customFormat="1" ht="12.75" customHeight="1">
      <c r="A29" s="110"/>
      <c r="B29" s="209"/>
      <c r="C29" s="209"/>
      <c r="D29" s="151"/>
      <c r="E29" s="151"/>
      <c r="F29" s="12"/>
      <c r="G29" s="207" t="s">
        <v>80</v>
      </c>
      <c r="H29" s="125">
        <v>0</v>
      </c>
      <c r="I29" s="110">
        <v>0</v>
      </c>
      <c r="J29" s="108">
        <v>0</v>
      </c>
      <c r="K29" s="109">
        <v>0</v>
      </c>
      <c r="L29" s="110">
        <v>0</v>
      </c>
      <c r="M29" s="108">
        <v>0</v>
      </c>
      <c r="N29" s="108">
        <v>0</v>
      </c>
      <c r="O29" s="108">
        <v>0</v>
      </c>
      <c r="P29" s="109">
        <v>0</v>
      </c>
      <c r="Q29" s="110">
        <v>0</v>
      </c>
      <c r="R29" s="109">
        <v>0</v>
      </c>
      <c r="S29" s="218">
        <v>0</v>
      </c>
      <c r="T29" s="183">
        <v>15000000</v>
      </c>
      <c r="U29" s="106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11">
        <v>0</v>
      </c>
      <c r="AB29" s="106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11">
        <v>0</v>
      </c>
      <c r="AI29" s="106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11">
        <v>0</v>
      </c>
      <c r="AP29" s="112">
        <v>0</v>
      </c>
      <c r="AQ29" s="165"/>
      <c r="AR29" s="166">
        <v>0</v>
      </c>
      <c r="AS29" s="167">
        <v>0</v>
      </c>
      <c r="AT29" s="114"/>
      <c r="AU29" s="114"/>
      <c r="AV29" s="114"/>
      <c r="AW29" s="114"/>
      <c r="AX29" s="114"/>
      <c r="AY29" s="114"/>
      <c r="AZ29" s="114"/>
      <c r="BA29" s="114"/>
      <c r="BB29" s="114"/>
      <c r="BC29" s="115"/>
      <c r="BD29" s="116">
        <v>0</v>
      </c>
      <c r="BE29" s="117"/>
      <c r="BF29" s="118">
        <v>0</v>
      </c>
      <c r="BG29" s="119"/>
      <c r="BH29" s="120"/>
      <c r="BI29" s="120"/>
      <c r="BJ29" s="120"/>
      <c r="BK29" s="120"/>
      <c r="BL29" s="120"/>
      <c r="BM29" s="120"/>
      <c r="BN29" s="120"/>
      <c r="BO29" s="120"/>
      <c r="BP29" s="121"/>
      <c r="BQ29" s="116">
        <v>0</v>
      </c>
      <c r="BR29" s="117">
        <v>0</v>
      </c>
      <c r="BS29" s="122">
        <v>0</v>
      </c>
      <c r="BT29" s="113"/>
      <c r="BU29" s="114"/>
      <c r="BV29" s="114"/>
      <c r="BW29" s="114"/>
      <c r="BX29" s="114"/>
      <c r="BY29" s="114"/>
      <c r="BZ29" s="114"/>
      <c r="CA29" s="114"/>
      <c r="CB29" s="114"/>
      <c r="CC29" s="115"/>
      <c r="CD29" s="116">
        <v>0</v>
      </c>
      <c r="CE29" s="182">
        <v>0.25</v>
      </c>
      <c r="CF29" s="176"/>
      <c r="CG29" s="167">
        <v>0</v>
      </c>
      <c r="CH29" s="177">
        <v>0</v>
      </c>
      <c r="CI29" s="117">
        <v>0</v>
      </c>
      <c r="CJ29" s="117">
        <v>0</v>
      </c>
      <c r="CK29" s="107"/>
      <c r="CL29" s="117"/>
      <c r="CM29" s="180" t="s">
        <v>80</v>
      </c>
    </row>
    <row r="30" spans="1:91" s="29" customFormat="1" ht="12.75" customHeight="1">
      <c r="A30" s="110"/>
      <c r="B30" s="209"/>
      <c r="C30" s="209"/>
      <c r="D30" s="151"/>
      <c r="E30" s="151"/>
      <c r="F30" s="12"/>
      <c r="G30" s="207" t="s">
        <v>80</v>
      </c>
      <c r="H30" s="125">
        <v>0</v>
      </c>
      <c r="I30" s="110">
        <v>0</v>
      </c>
      <c r="J30" s="108">
        <v>0</v>
      </c>
      <c r="K30" s="109">
        <v>0</v>
      </c>
      <c r="L30" s="110">
        <v>0</v>
      </c>
      <c r="M30" s="108">
        <v>0</v>
      </c>
      <c r="N30" s="108">
        <v>0</v>
      </c>
      <c r="O30" s="108">
        <v>0</v>
      </c>
      <c r="P30" s="109">
        <v>0</v>
      </c>
      <c r="Q30" s="110">
        <v>0</v>
      </c>
      <c r="R30" s="109">
        <v>0</v>
      </c>
      <c r="S30" s="218">
        <v>0</v>
      </c>
      <c r="T30" s="183">
        <v>15000000</v>
      </c>
      <c r="U30" s="106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11">
        <v>0</v>
      </c>
      <c r="AB30" s="106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11">
        <v>0</v>
      </c>
      <c r="AI30" s="106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11">
        <v>0</v>
      </c>
      <c r="AP30" s="112">
        <v>0</v>
      </c>
      <c r="AQ30" s="165"/>
      <c r="AR30" s="166">
        <v>0</v>
      </c>
      <c r="AS30" s="167">
        <v>0</v>
      </c>
      <c r="AT30" s="114"/>
      <c r="AU30" s="114"/>
      <c r="AV30" s="114"/>
      <c r="AW30" s="114"/>
      <c r="AX30" s="114"/>
      <c r="AY30" s="114"/>
      <c r="AZ30" s="114"/>
      <c r="BA30" s="114"/>
      <c r="BB30" s="114"/>
      <c r="BC30" s="115"/>
      <c r="BD30" s="116">
        <v>0</v>
      </c>
      <c r="BE30" s="117"/>
      <c r="BF30" s="118">
        <v>0</v>
      </c>
      <c r="BG30" s="119"/>
      <c r="BH30" s="120"/>
      <c r="BI30" s="120"/>
      <c r="BJ30" s="120"/>
      <c r="BK30" s="120"/>
      <c r="BL30" s="120"/>
      <c r="BM30" s="120"/>
      <c r="BN30" s="120"/>
      <c r="BO30" s="120"/>
      <c r="BP30" s="121"/>
      <c r="BQ30" s="116">
        <v>0</v>
      </c>
      <c r="BR30" s="117">
        <v>0</v>
      </c>
      <c r="BS30" s="122">
        <v>0</v>
      </c>
      <c r="BT30" s="113"/>
      <c r="BU30" s="114"/>
      <c r="BV30" s="114"/>
      <c r="BW30" s="114"/>
      <c r="BX30" s="114"/>
      <c r="BY30" s="114"/>
      <c r="BZ30" s="114"/>
      <c r="CA30" s="114"/>
      <c r="CB30" s="114"/>
      <c r="CC30" s="115"/>
      <c r="CD30" s="116">
        <v>0</v>
      </c>
      <c r="CE30" s="182">
        <v>0.25</v>
      </c>
      <c r="CF30" s="176"/>
      <c r="CG30" s="167">
        <v>0</v>
      </c>
      <c r="CH30" s="177">
        <v>0</v>
      </c>
      <c r="CI30" s="117">
        <v>0</v>
      </c>
      <c r="CJ30" s="117">
        <v>0</v>
      </c>
      <c r="CK30" s="107"/>
      <c r="CL30" s="117"/>
      <c r="CM30" s="180" t="s">
        <v>80</v>
      </c>
    </row>
    <row r="31" spans="1:91" s="29" customFormat="1" ht="12.75" customHeight="1">
      <c r="A31" s="110"/>
      <c r="B31" s="209"/>
      <c r="C31" s="209"/>
      <c r="D31" s="151"/>
      <c r="E31" s="151"/>
      <c r="F31" s="12"/>
      <c r="G31" s="207" t="s">
        <v>80</v>
      </c>
      <c r="H31" s="125">
        <v>0</v>
      </c>
      <c r="I31" s="110">
        <v>0</v>
      </c>
      <c r="J31" s="108">
        <v>0</v>
      </c>
      <c r="K31" s="109">
        <v>0</v>
      </c>
      <c r="L31" s="110">
        <v>0</v>
      </c>
      <c r="M31" s="108">
        <v>0</v>
      </c>
      <c r="N31" s="108">
        <v>0</v>
      </c>
      <c r="O31" s="108">
        <v>0</v>
      </c>
      <c r="P31" s="109">
        <v>0</v>
      </c>
      <c r="Q31" s="110">
        <v>0</v>
      </c>
      <c r="R31" s="109">
        <v>0</v>
      </c>
      <c r="S31" s="218">
        <v>0</v>
      </c>
      <c r="T31" s="183">
        <v>15000000</v>
      </c>
      <c r="U31" s="106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11">
        <v>0</v>
      </c>
      <c r="AB31" s="106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111">
        <v>0</v>
      </c>
      <c r="AI31" s="106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11">
        <v>0</v>
      </c>
      <c r="AP31" s="112">
        <v>0</v>
      </c>
      <c r="AQ31" s="165"/>
      <c r="AR31" s="166">
        <v>0</v>
      </c>
      <c r="AS31" s="167">
        <v>0</v>
      </c>
      <c r="AT31" s="114"/>
      <c r="AU31" s="114"/>
      <c r="AV31" s="114"/>
      <c r="AW31" s="114"/>
      <c r="AX31" s="114"/>
      <c r="AY31" s="114"/>
      <c r="AZ31" s="114"/>
      <c r="BA31" s="114"/>
      <c r="BB31" s="114"/>
      <c r="BC31" s="115"/>
      <c r="BD31" s="116">
        <v>0</v>
      </c>
      <c r="BE31" s="117"/>
      <c r="BF31" s="118">
        <v>0</v>
      </c>
      <c r="BG31" s="119"/>
      <c r="BH31" s="120"/>
      <c r="BI31" s="120"/>
      <c r="BJ31" s="120"/>
      <c r="BK31" s="120"/>
      <c r="BL31" s="120"/>
      <c r="BM31" s="120"/>
      <c r="BN31" s="120"/>
      <c r="BO31" s="120"/>
      <c r="BP31" s="121"/>
      <c r="BQ31" s="116">
        <v>0</v>
      </c>
      <c r="BR31" s="117">
        <v>0</v>
      </c>
      <c r="BS31" s="122">
        <v>0</v>
      </c>
      <c r="BT31" s="113"/>
      <c r="BU31" s="114"/>
      <c r="BV31" s="114"/>
      <c r="BW31" s="114"/>
      <c r="BX31" s="114"/>
      <c r="BY31" s="114"/>
      <c r="BZ31" s="114"/>
      <c r="CA31" s="114"/>
      <c r="CB31" s="114"/>
      <c r="CC31" s="115"/>
      <c r="CD31" s="116">
        <v>0</v>
      </c>
      <c r="CE31" s="182">
        <v>0.25</v>
      </c>
      <c r="CF31" s="176"/>
      <c r="CG31" s="167">
        <v>0</v>
      </c>
      <c r="CH31" s="177">
        <v>0</v>
      </c>
      <c r="CI31" s="117">
        <v>0</v>
      </c>
      <c r="CJ31" s="117">
        <v>0</v>
      </c>
      <c r="CK31" s="107"/>
      <c r="CL31" s="117"/>
      <c r="CM31" s="180" t="s">
        <v>80</v>
      </c>
    </row>
    <row r="32" spans="1:91" s="29" customFormat="1" ht="12.75" customHeight="1">
      <c r="A32" s="110"/>
      <c r="B32" s="209"/>
      <c r="C32" s="209"/>
      <c r="D32" s="151"/>
      <c r="E32" s="151"/>
      <c r="F32" s="12"/>
      <c r="G32" s="207" t="s">
        <v>80</v>
      </c>
      <c r="H32" s="125">
        <v>0</v>
      </c>
      <c r="I32" s="110">
        <v>0</v>
      </c>
      <c r="J32" s="108">
        <v>0</v>
      </c>
      <c r="K32" s="109">
        <v>0</v>
      </c>
      <c r="L32" s="110">
        <v>0</v>
      </c>
      <c r="M32" s="108">
        <v>0</v>
      </c>
      <c r="N32" s="108">
        <v>0</v>
      </c>
      <c r="O32" s="108">
        <v>0</v>
      </c>
      <c r="P32" s="109">
        <v>0</v>
      </c>
      <c r="Q32" s="110">
        <v>0</v>
      </c>
      <c r="R32" s="109">
        <v>0</v>
      </c>
      <c r="S32" s="218">
        <v>0</v>
      </c>
      <c r="T32" s="183">
        <v>15000000</v>
      </c>
      <c r="U32" s="106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11">
        <v>0</v>
      </c>
      <c r="AB32" s="106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11">
        <v>0</v>
      </c>
      <c r="AI32" s="106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111">
        <v>0</v>
      </c>
      <c r="AP32" s="112">
        <v>0</v>
      </c>
      <c r="AQ32" s="165"/>
      <c r="AR32" s="166">
        <v>0</v>
      </c>
      <c r="AS32" s="167">
        <v>0</v>
      </c>
      <c r="AT32" s="114"/>
      <c r="AU32" s="114"/>
      <c r="AV32" s="114"/>
      <c r="AW32" s="114"/>
      <c r="AX32" s="114"/>
      <c r="AY32" s="114"/>
      <c r="AZ32" s="114"/>
      <c r="BA32" s="114"/>
      <c r="BB32" s="114"/>
      <c r="BC32" s="115"/>
      <c r="BD32" s="116">
        <v>0</v>
      </c>
      <c r="BE32" s="117"/>
      <c r="BF32" s="118">
        <v>0</v>
      </c>
      <c r="BG32" s="119"/>
      <c r="BH32" s="120"/>
      <c r="BI32" s="120"/>
      <c r="BJ32" s="120"/>
      <c r="BK32" s="120"/>
      <c r="BL32" s="120"/>
      <c r="BM32" s="120"/>
      <c r="BN32" s="120"/>
      <c r="BO32" s="120"/>
      <c r="BP32" s="121"/>
      <c r="BQ32" s="116">
        <v>0</v>
      </c>
      <c r="BR32" s="117">
        <v>0</v>
      </c>
      <c r="BS32" s="122">
        <v>0</v>
      </c>
      <c r="BT32" s="113"/>
      <c r="BU32" s="114"/>
      <c r="BV32" s="114"/>
      <c r="BW32" s="114"/>
      <c r="BX32" s="114"/>
      <c r="BY32" s="114"/>
      <c r="BZ32" s="114"/>
      <c r="CA32" s="114"/>
      <c r="CB32" s="114"/>
      <c r="CC32" s="115"/>
      <c r="CD32" s="116">
        <v>0</v>
      </c>
      <c r="CE32" s="182">
        <v>0.25</v>
      </c>
      <c r="CF32" s="176"/>
      <c r="CG32" s="167">
        <v>0</v>
      </c>
      <c r="CH32" s="177">
        <v>0</v>
      </c>
      <c r="CI32" s="117">
        <v>0</v>
      </c>
      <c r="CJ32" s="117">
        <v>0</v>
      </c>
      <c r="CK32" s="107"/>
      <c r="CL32" s="117"/>
      <c r="CM32" s="180" t="s">
        <v>80</v>
      </c>
    </row>
    <row r="33" spans="1:91" s="29" customFormat="1" ht="12.75" customHeight="1">
      <c r="A33" s="110"/>
      <c r="B33" s="209"/>
      <c r="C33" s="209"/>
      <c r="D33" s="151"/>
      <c r="E33" s="151"/>
      <c r="F33" s="12"/>
      <c r="G33" s="207" t="s">
        <v>80</v>
      </c>
      <c r="H33" s="125">
        <v>0</v>
      </c>
      <c r="I33" s="110">
        <v>0</v>
      </c>
      <c r="J33" s="108">
        <v>0</v>
      </c>
      <c r="K33" s="109">
        <v>0</v>
      </c>
      <c r="L33" s="110">
        <v>0</v>
      </c>
      <c r="M33" s="108">
        <v>0</v>
      </c>
      <c r="N33" s="108">
        <v>0</v>
      </c>
      <c r="O33" s="108">
        <v>0</v>
      </c>
      <c r="P33" s="109">
        <v>0</v>
      </c>
      <c r="Q33" s="110">
        <v>0</v>
      </c>
      <c r="R33" s="109">
        <v>0</v>
      </c>
      <c r="S33" s="218">
        <v>0</v>
      </c>
      <c r="T33" s="183">
        <v>15000000</v>
      </c>
      <c r="U33" s="106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11">
        <v>0</v>
      </c>
      <c r="AB33" s="106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11">
        <v>0</v>
      </c>
      <c r="AI33" s="106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11">
        <v>0</v>
      </c>
      <c r="AP33" s="112">
        <v>0</v>
      </c>
      <c r="AQ33" s="165"/>
      <c r="AR33" s="166">
        <v>0</v>
      </c>
      <c r="AS33" s="167">
        <v>0</v>
      </c>
      <c r="AT33" s="114"/>
      <c r="AU33" s="114"/>
      <c r="AV33" s="114"/>
      <c r="AW33" s="114"/>
      <c r="AX33" s="114"/>
      <c r="AY33" s="114"/>
      <c r="AZ33" s="114"/>
      <c r="BA33" s="114"/>
      <c r="BB33" s="114"/>
      <c r="BC33" s="115"/>
      <c r="BD33" s="116">
        <v>0</v>
      </c>
      <c r="BE33" s="117"/>
      <c r="BF33" s="118">
        <v>0</v>
      </c>
      <c r="BG33" s="119"/>
      <c r="BH33" s="120"/>
      <c r="BI33" s="120"/>
      <c r="BJ33" s="120"/>
      <c r="BK33" s="120"/>
      <c r="BL33" s="120"/>
      <c r="BM33" s="120"/>
      <c r="BN33" s="120"/>
      <c r="BO33" s="120"/>
      <c r="BP33" s="121"/>
      <c r="BQ33" s="116">
        <v>0</v>
      </c>
      <c r="BR33" s="117">
        <v>0</v>
      </c>
      <c r="BS33" s="122">
        <v>0</v>
      </c>
      <c r="BT33" s="113"/>
      <c r="BU33" s="114"/>
      <c r="BV33" s="114"/>
      <c r="BW33" s="114"/>
      <c r="BX33" s="114"/>
      <c r="BY33" s="114"/>
      <c r="BZ33" s="114"/>
      <c r="CA33" s="114"/>
      <c r="CB33" s="114"/>
      <c r="CC33" s="115"/>
      <c r="CD33" s="116">
        <v>0</v>
      </c>
      <c r="CE33" s="182">
        <v>0.25</v>
      </c>
      <c r="CF33" s="176"/>
      <c r="CG33" s="167">
        <v>0</v>
      </c>
      <c r="CH33" s="177">
        <v>0</v>
      </c>
      <c r="CI33" s="117">
        <v>0</v>
      </c>
      <c r="CJ33" s="117">
        <v>0</v>
      </c>
      <c r="CK33" s="107"/>
      <c r="CL33" s="117"/>
      <c r="CM33" s="180" t="s">
        <v>80</v>
      </c>
    </row>
    <row r="34" spans="1:91" s="29" customFormat="1" ht="12.75" customHeight="1">
      <c r="A34" s="110"/>
      <c r="B34" s="209"/>
      <c r="C34" s="209"/>
      <c r="D34" s="151"/>
      <c r="E34" s="151"/>
      <c r="F34" s="12"/>
      <c r="G34" s="207" t="s">
        <v>80</v>
      </c>
      <c r="H34" s="125">
        <v>0</v>
      </c>
      <c r="I34" s="110">
        <v>0</v>
      </c>
      <c r="J34" s="108">
        <v>0</v>
      </c>
      <c r="K34" s="109">
        <v>0</v>
      </c>
      <c r="L34" s="110">
        <v>0</v>
      </c>
      <c r="M34" s="108">
        <v>0</v>
      </c>
      <c r="N34" s="108">
        <v>0</v>
      </c>
      <c r="O34" s="108">
        <v>0</v>
      </c>
      <c r="P34" s="109">
        <v>0</v>
      </c>
      <c r="Q34" s="110">
        <v>0</v>
      </c>
      <c r="R34" s="109">
        <v>0</v>
      </c>
      <c r="S34" s="218">
        <v>0</v>
      </c>
      <c r="T34" s="183">
        <v>15000000</v>
      </c>
      <c r="U34" s="106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11">
        <v>0</v>
      </c>
      <c r="AB34" s="106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11">
        <v>0</v>
      </c>
      <c r="AI34" s="106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11">
        <v>0</v>
      </c>
      <c r="AP34" s="112">
        <v>0</v>
      </c>
      <c r="AQ34" s="165"/>
      <c r="AR34" s="166">
        <v>0</v>
      </c>
      <c r="AS34" s="167">
        <v>0</v>
      </c>
      <c r="AT34" s="114"/>
      <c r="AU34" s="114"/>
      <c r="AV34" s="114"/>
      <c r="AW34" s="114"/>
      <c r="AX34" s="114"/>
      <c r="AY34" s="114"/>
      <c r="AZ34" s="114"/>
      <c r="BA34" s="114"/>
      <c r="BB34" s="114"/>
      <c r="BC34" s="115"/>
      <c r="BD34" s="116">
        <v>0</v>
      </c>
      <c r="BE34" s="117"/>
      <c r="BF34" s="118">
        <v>0</v>
      </c>
      <c r="BG34" s="119"/>
      <c r="BH34" s="120"/>
      <c r="BI34" s="120"/>
      <c r="BJ34" s="120"/>
      <c r="BK34" s="120"/>
      <c r="BL34" s="120"/>
      <c r="BM34" s="120"/>
      <c r="BN34" s="120"/>
      <c r="BO34" s="120"/>
      <c r="BP34" s="121"/>
      <c r="BQ34" s="116">
        <v>0</v>
      </c>
      <c r="BR34" s="117">
        <v>0</v>
      </c>
      <c r="BS34" s="122">
        <v>0</v>
      </c>
      <c r="BT34" s="113"/>
      <c r="BU34" s="114"/>
      <c r="BV34" s="114"/>
      <c r="BW34" s="114"/>
      <c r="BX34" s="114"/>
      <c r="BY34" s="114"/>
      <c r="BZ34" s="114"/>
      <c r="CA34" s="114"/>
      <c r="CB34" s="114"/>
      <c r="CC34" s="115"/>
      <c r="CD34" s="116">
        <v>0</v>
      </c>
      <c r="CE34" s="182">
        <v>0.25</v>
      </c>
      <c r="CF34" s="176"/>
      <c r="CG34" s="167">
        <v>0</v>
      </c>
      <c r="CH34" s="177">
        <v>0</v>
      </c>
      <c r="CI34" s="117">
        <v>0</v>
      </c>
      <c r="CJ34" s="117">
        <v>0</v>
      </c>
      <c r="CK34" s="107"/>
      <c r="CL34" s="117"/>
      <c r="CM34" s="180" t="s">
        <v>80</v>
      </c>
    </row>
    <row r="35" spans="1:91" s="29" customFormat="1" ht="12.75" customHeight="1">
      <c r="A35" s="110"/>
      <c r="B35" s="209"/>
      <c r="C35" s="209"/>
      <c r="D35" s="151"/>
      <c r="E35" s="151"/>
      <c r="F35" s="12"/>
      <c r="G35" s="207" t="s">
        <v>80</v>
      </c>
      <c r="H35" s="125">
        <v>0</v>
      </c>
      <c r="I35" s="110">
        <v>0</v>
      </c>
      <c r="J35" s="108">
        <v>0</v>
      </c>
      <c r="K35" s="109">
        <v>0</v>
      </c>
      <c r="L35" s="110">
        <v>0</v>
      </c>
      <c r="M35" s="108">
        <v>0</v>
      </c>
      <c r="N35" s="108">
        <v>0</v>
      </c>
      <c r="O35" s="108">
        <v>0</v>
      </c>
      <c r="P35" s="109">
        <v>0</v>
      </c>
      <c r="Q35" s="110">
        <v>0</v>
      </c>
      <c r="R35" s="109">
        <v>0</v>
      </c>
      <c r="S35" s="218">
        <v>0</v>
      </c>
      <c r="T35" s="183">
        <v>15000000</v>
      </c>
      <c r="U35" s="106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11">
        <v>0</v>
      </c>
      <c r="AB35" s="106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11">
        <v>0</v>
      </c>
      <c r="AI35" s="106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11">
        <v>0</v>
      </c>
      <c r="AP35" s="112">
        <v>0</v>
      </c>
      <c r="AQ35" s="165"/>
      <c r="AR35" s="166">
        <v>0</v>
      </c>
      <c r="AS35" s="167">
        <v>0</v>
      </c>
      <c r="AT35" s="114"/>
      <c r="AU35" s="114"/>
      <c r="AV35" s="114"/>
      <c r="AW35" s="114"/>
      <c r="AX35" s="114"/>
      <c r="AY35" s="114"/>
      <c r="AZ35" s="114"/>
      <c r="BA35" s="114"/>
      <c r="BB35" s="114"/>
      <c r="BC35" s="115"/>
      <c r="BD35" s="116">
        <v>0</v>
      </c>
      <c r="BE35" s="117"/>
      <c r="BF35" s="118">
        <v>0</v>
      </c>
      <c r="BG35" s="119"/>
      <c r="BH35" s="120"/>
      <c r="BI35" s="120"/>
      <c r="BJ35" s="120"/>
      <c r="BK35" s="120"/>
      <c r="BL35" s="120"/>
      <c r="BM35" s="120"/>
      <c r="BN35" s="120"/>
      <c r="BO35" s="120"/>
      <c r="BP35" s="121"/>
      <c r="BQ35" s="116">
        <v>0</v>
      </c>
      <c r="BR35" s="117">
        <v>0</v>
      </c>
      <c r="BS35" s="122">
        <v>0</v>
      </c>
      <c r="BT35" s="113"/>
      <c r="BU35" s="114"/>
      <c r="BV35" s="114"/>
      <c r="BW35" s="114"/>
      <c r="BX35" s="114"/>
      <c r="BY35" s="114"/>
      <c r="BZ35" s="114"/>
      <c r="CA35" s="114"/>
      <c r="CB35" s="114"/>
      <c r="CC35" s="115"/>
      <c r="CD35" s="116">
        <v>0</v>
      </c>
      <c r="CE35" s="182">
        <v>0.25</v>
      </c>
      <c r="CF35" s="176"/>
      <c r="CG35" s="167">
        <v>0</v>
      </c>
      <c r="CH35" s="177">
        <v>0</v>
      </c>
      <c r="CI35" s="117">
        <v>0</v>
      </c>
      <c r="CJ35" s="117">
        <v>0</v>
      </c>
      <c r="CK35" s="107"/>
      <c r="CL35" s="117"/>
      <c r="CM35" s="180" t="s">
        <v>80</v>
      </c>
    </row>
    <row r="36" spans="1:91" s="29" customFormat="1" ht="12.75" customHeight="1">
      <c r="A36" s="110"/>
      <c r="B36" s="209"/>
      <c r="C36" s="209"/>
      <c r="D36" s="151"/>
      <c r="E36" s="151"/>
      <c r="F36" s="12"/>
      <c r="G36" s="207" t="s">
        <v>80</v>
      </c>
      <c r="H36" s="125">
        <v>0</v>
      </c>
      <c r="I36" s="110">
        <v>0</v>
      </c>
      <c r="J36" s="108">
        <v>0</v>
      </c>
      <c r="K36" s="109">
        <v>0</v>
      </c>
      <c r="L36" s="110">
        <v>0</v>
      </c>
      <c r="M36" s="108">
        <v>0</v>
      </c>
      <c r="N36" s="108">
        <v>0</v>
      </c>
      <c r="O36" s="108">
        <v>0</v>
      </c>
      <c r="P36" s="109">
        <v>0</v>
      </c>
      <c r="Q36" s="110">
        <v>0</v>
      </c>
      <c r="R36" s="109">
        <v>0</v>
      </c>
      <c r="S36" s="218">
        <v>0</v>
      </c>
      <c r="T36" s="183">
        <v>15000000</v>
      </c>
      <c r="U36" s="106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11">
        <v>0</v>
      </c>
      <c r="AB36" s="106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11">
        <v>0</v>
      </c>
      <c r="AI36" s="106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11">
        <v>0</v>
      </c>
      <c r="AP36" s="112">
        <v>0</v>
      </c>
      <c r="AQ36" s="165"/>
      <c r="AR36" s="166">
        <v>0</v>
      </c>
      <c r="AS36" s="167">
        <v>0</v>
      </c>
      <c r="AT36" s="114"/>
      <c r="AU36" s="114"/>
      <c r="AV36" s="114"/>
      <c r="AW36" s="114"/>
      <c r="AX36" s="114"/>
      <c r="AY36" s="114"/>
      <c r="AZ36" s="114"/>
      <c r="BA36" s="114"/>
      <c r="BB36" s="114"/>
      <c r="BC36" s="115"/>
      <c r="BD36" s="116">
        <v>0</v>
      </c>
      <c r="BE36" s="117"/>
      <c r="BF36" s="118">
        <v>0</v>
      </c>
      <c r="BG36" s="119"/>
      <c r="BH36" s="120"/>
      <c r="BI36" s="120"/>
      <c r="BJ36" s="120"/>
      <c r="BK36" s="120"/>
      <c r="BL36" s="120"/>
      <c r="BM36" s="120"/>
      <c r="BN36" s="120"/>
      <c r="BO36" s="120"/>
      <c r="BP36" s="121"/>
      <c r="BQ36" s="116">
        <v>0</v>
      </c>
      <c r="BR36" s="117">
        <v>0</v>
      </c>
      <c r="BS36" s="122">
        <v>0</v>
      </c>
      <c r="BT36" s="113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>
        <v>0</v>
      </c>
      <c r="CE36" s="182">
        <v>0.25</v>
      </c>
      <c r="CF36" s="176"/>
      <c r="CG36" s="167">
        <v>0</v>
      </c>
      <c r="CH36" s="177">
        <v>0</v>
      </c>
      <c r="CI36" s="117">
        <v>0</v>
      </c>
      <c r="CJ36" s="117">
        <v>0</v>
      </c>
      <c r="CK36" s="107"/>
      <c r="CL36" s="117"/>
      <c r="CM36" s="180" t="s">
        <v>80</v>
      </c>
    </row>
    <row r="37" spans="1:91" s="29" customFormat="1" ht="12.75" customHeight="1">
      <c r="A37" s="110"/>
      <c r="B37" s="209"/>
      <c r="C37" s="209"/>
      <c r="D37" s="151"/>
      <c r="E37" s="151"/>
      <c r="F37" s="12"/>
      <c r="G37" s="207" t="s">
        <v>80</v>
      </c>
      <c r="H37" s="125">
        <v>0</v>
      </c>
      <c r="I37" s="110">
        <v>0</v>
      </c>
      <c r="J37" s="108">
        <v>0</v>
      </c>
      <c r="K37" s="109">
        <v>0</v>
      </c>
      <c r="L37" s="110">
        <v>0</v>
      </c>
      <c r="M37" s="108">
        <v>0</v>
      </c>
      <c r="N37" s="108">
        <v>0</v>
      </c>
      <c r="O37" s="108">
        <v>0</v>
      </c>
      <c r="P37" s="109">
        <v>0</v>
      </c>
      <c r="Q37" s="110">
        <v>0</v>
      </c>
      <c r="R37" s="109">
        <v>0</v>
      </c>
      <c r="S37" s="218">
        <v>0</v>
      </c>
      <c r="T37" s="183">
        <v>15000000</v>
      </c>
      <c r="U37" s="106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11">
        <v>0</v>
      </c>
      <c r="AB37" s="106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11">
        <v>0</v>
      </c>
      <c r="AI37" s="106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11">
        <v>0</v>
      </c>
      <c r="AP37" s="112">
        <v>0</v>
      </c>
      <c r="AQ37" s="165"/>
      <c r="AR37" s="166">
        <v>0</v>
      </c>
      <c r="AS37" s="167">
        <v>0</v>
      </c>
      <c r="AT37" s="114"/>
      <c r="AU37" s="114"/>
      <c r="AV37" s="114"/>
      <c r="AW37" s="114"/>
      <c r="AX37" s="114"/>
      <c r="AY37" s="114"/>
      <c r="AZ37" s="114"/>
      <c r="BA37" s="114"/>
      <c r="BB37" s="114"/>
      <c r="BC37" s="115"/>
      <c r="BD37" s="116">
        <v>0</v>
      </c>
      <c r="BE37" s="117"/>
      <c r="BF37" s="118">
        <v>0</v>
      </c>
      <c r="BG37" s="119"/>
      <c r="BH37" s="120"/>
      <c r="BI37" s="120"/>
      <c r="BJ37" s="120"/>
      <c r="BK37" s="120"/>
      <c r="BL37" s="120"/>
      <c r="BM37" s="120"/>
      <c r="BN37" s="120"/>
      <c r="BO37" s="120"/>
      <c r="BP37" s="121"/>
      <c r="BQ37" s="116">
        <v>0</v>
      </c>
      <c r="BR37" s="117">
        <v>0</v>
      </c>
      <c r="BS37" s="122">
        <v>0</v>
      </c>
      <c r="BT37" s="113"/>
      <c r="BU37" s="114"/>
      <c r="BV37" s="114"/>
      <c r="BW37" s="114"/>
      <c r="BX37" s="114"/>
      <c r="BY37" s="114"/>
      <c r="BZ37" s="114"/>
      <c r="CA37" s="114"/>
      <c r="CB37" s="114"/>
      <c r="CC37" s="115"/>
      <c r="CD37" s="116">
        <v>0</v>
      </c>
      <c r="CE37" s="182">
        <v>0.25</v>
      </c>
      <c r="CF37" s="176"/>
      <c r="CG37" s="167">
        <v>0</v>
      </c>
      <c r="CH37" s="177">
        <v>0</v>
      </c>
      <c r="CI37" s="117">
        <v>0</v>
      </c>
      <c r="CJ37" s="117">
        <v>0</v>
      </c>
      <c r="CK37" s="107"/>
      <c r="CL37" s="117"/>
      <c r="CM37" s="180" t="s">
        <v>80</v>
      </c>
    </row>
    <row r="38" spans="1:91" s="29" customFormat="1" ht="12.75" customHeight="1">
      <c r="A38" s="110"/>
      <c r="B38" s="209"/>
      <c r="C38" s="209"/>
      <c r="D38" s="151"/>
      <c r="E38" s="151"/>
      <c r="F38" s="12"/>
      <c r="G38" s="207" t="s">
        <v>80</v>
      </c>
      <c r="H38" s="125">
        <v>0</v>
      </c>
      <c r="I38" s="110">
        <v>0</v>
      </c>
      <c r="J38" s="108">
        <v>0</v>
      </c>
      <c r="K38" s="109">
        <v>0</v>
      </c>
      <c r="L38" s="110">
        <v>0</v>
      </c>
      <c r="M38" s="108">
        <v>0</v>
      </c>
      <c r="N38" s="108">
        <v>0</v>
      </c>
      <c r="O38" s="108">
        <v>0</v>
      </c>
      <c r="P38" s="109">
        <v>0</v>
      </c>
      <c r="Q38" s="110">
        <v>0</v>
      </c>
      <c r="R38" s="109">
        <v>0</v>
      </c>
      <c r="S38" s="218">
        <v>0</v>
      </c>
      <c r="T38" s="183">
        <v>15000000</v>
      </c>
      <c r="U38" s="106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11">
        <v>0</v>
      </c>
      <c r="AB38" s="106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11">
        <v>0</v>
      </c>
      <c r="AI38" s="106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11">
        <v>0</v>
      </c>
      <c r="AP38" s="112">
        <v>0</v>
      </c>
      <c r="AQ38" s="165"/>
      <c r="AR38" s="166">
        <v>0</v>
      </c>
      <c r="AS38" s="167">
        <v>0</v>
      </c>
      <c r="AT38" s="114"/>
      <c r="AU38" s="114"/>
      <c r="AV38" s="114"/>
      <c r="AW38" s="114"/>
      <c r="AX38" s="114"/>
      <c r="AY38" s="114"/>
      <c r="AZ38" s="114"/>
      <c r="BA38" s="114"/>
      <c r="BB38" s="114"/>
      <c r="BC38" s="115"/>
      <c r="BD38" s="116">
        <v>0</v>
      </c>
      <c r="BE38" s="117"/>
      <c r="BF38" s="118">
        <v>0</v>
      </c>
      <c r="BG38" s="119"/>
      <c r="BH38" s="120"/>
      <c r="BI38" s="120"/>
      <c r="BJ38" s="120"/>
      <c r="BK38" s="120"/>
      <c r="BL38" s="120"/>
      <c r="BM38" s="120"/>
      <c r="BN38" s="120"/>
      <c r="BO38" s="120"/>
      <c r="BP38" s="121"/>
      <c r="BQ38" s="116">
        <v>0</v>
      </c>
      <c r="BR38" s="117">
        <v>0</v>
      </c>
      <c r="BS38" s="122">
        <v>0</v>
      </c>
      <c r="BT38" s="113"/>
      <c r="BU38" s="114"/>
      <c r="BV38" s="114"/>
      <c r="BW38" s="114"/>
      <c r="BX38" s="114"/>
      <c r="BY38" s="114"/>
      <c r="BZ38" s="114"/>
      <c r="CA38" s="114"/>
      <c r="CB38" s="114"/>
      <c r="CC38" s="115"/>
      <c r="CD38" s="116">
        <v>0</v>
      </c>
      <c r="CE38" s="182">
        <v>0.25</v>
      </c>
      <c r="CF38" s="176"/>
      <c r="CG38" s="167">
        <v>0</v>
      </c>
      <c r="CH38" s="177">
        <v>0</v>
      </c>
      <c r="CI38" s="117">
        <v>0</v>
      </c>
      <c r="CJ38" s="117">
        <v>0</v>
      </c>
      <c r="CK38" s="107"/>
      <c r="CL38" s="117"/>
      <c r="CM38" s="180" t="s">
        <v>80</v>
      </c>
    </row>
    <row r="39" spans="1:91" s="29" customFormat="1" ht="12.75" customHeight="1">
      <c r="A39" s="110"/>
      <c r="B39" s="209"/>
      <c r="C39" s="209"/>
      <c r="D39" s="151"/>
      <c r="E39" s="151"/>
      <c r="F39" s="12"/>
      <c r="G39" s="207" t="s">
        <v>80</v>
      </c>
      <c r="H39" s="125">
        <v>0</v>
      </c>
      <c r="I39" s="110">
        <v>0</v>
      </c>
      <c r="J39" s="108">
        <v>0</v>
      </c>
      <c r="K39" s="109">
        <v>0</v>
      </c>
      <c r="L39" s="110">
        <v>0</v>
      </c>
      <c r="M39" s="108">
        <v>0</v>
      </c>
      <c r="N39" s="108">
        <v>0</v>
      </c>
      <c r="O39" s="108">
        <v>0</v>
      </c>
      <c r="P39" s="109">
        <v>0</v>
      </c>
      <c r="Q39" s="110">
        <v>0</v>
      </c>
      <c r="R39" s="109">
        <v>0</v>
      </c>
      <c r="S39" s="218">
        <v>0</v>
      </c>
      <c r="T39" s="183">
        <v>15000000</v>
      </c>
      <c r="U39" s="106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11">
        <v>0</v>
      </c>
      <c r="AB39" s="106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11">
        <v>0</v>
      </c>
      <c r="AI39" s="106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11">
        <v>0</v>
      </c>
      <c r="AP39" s="112">
        <v>0</v>
      </c>
      <c r="AQ39" s="165"/>
      <c r="AR39" s="166">
        <v>0</v>
      </c>
      <c r="AS39" s="167">
        <v>0</v>
      </c>
      <c r="AT39" s="114"/>
      <c r="AU39" s="114"/>
      <c r="AV39" s="114"/>
      <c r="AW39" s="114"/>
      <c r="AX39" s="114"/>
      <c r="AY39" s="114"/>
      <c r="AZ39" s="114"/>
      <c r="BA39" s="114"/>
      <c r="BB39" s="114"/>
      <c r="BC39" s="115"/>
      <c r="BD39" s="116">
        <v>0</v>
      </c>
      <c r="BE39" s="117"/>
      <c r="BF39" s="118">
        <v>0</v>
      </c>
      <c r="BG39" s="119"/>
      <c r="BH39" s="120"/>
      <c r="BI39" s="120"/>
      <c r="BJ39" s="120"/>
      <c r="BK39" s="120"/>
      <c r="BL39" s="120"/>
      <c r="BM39" s="120"/>
      <c r="BN39" s="120"/>
      <c r="BO39" s="120"/>
      <c r="BP39" s="121"/>
      <c r="BQ39" s="116">
        <v>0</v>
      </c>
      <c r="BR39" s="117">
        <v>0</v>
      </c>
      <c r="BS39" s="122">
        <v>0</v>
      </c>
      <c r="BT39" s="113"/>
      <c r="BU39" s="114"/>
      <c r="BV39" s="114"/>
      <c r="BW39" s="114"/>
      <c r="BX39" s="114"/>
      <c r="BY39" s="114"/>
      <c r="BZ39" s="114"/>
      <c r="CA39" s="114"/>
      <c r="CB39" s="114"/>
      <c r="CC39" s="115"/>
      <c r="CD39" s="116">
        <v>0</v>
      </c>
      <c r="CE39" s="182">
        <v>0.25</v>
      </c>
      <c r="CF39" s="176"/>
      <c r="CG39" s="167">
        <v>0</v>
      </c>
      <c r="CH39" s="177">
        <v>0</v>
      </c>
      <c r="CI39" s="117">
        <v>0</v>
      </c>
      <c r="CJ39" s="117">
        <v>0</v>
      </c>
      <c r="CK39" s="107"/>
      <c r="CL39" s="117"/>
      <c r="CM39" s="180" t="s">
        <v>80</v>
      </c>
    </row>
    <row r="40" spans="1:91" s="29" customFormat="1" ht="12.75" customHeight="1">
      <c r="A40" s="110"/>
      <c r="B40" s="209"/>
      <c r="C40" s="209"/>
      <c r="D40" s="151"/>
      <c r="E40" s="151"/>
      <c r="F40" s="12"/>
      <c r="G40" s="207" t="s">
        <v>80</v>
      </c>
      <c r="H40" s="125">
        <v>0</v>
      </c>
      <c r="I40" s="110">
        <v>0</v>
      </c>
      <c r="J40" s="108">
        <v>0</v>
      </c>
      <c r="K40" s="109">
        <v>0</v>
      </c>
      <c r="L40" s="110">
        <v>0</v>
      </c>
      <c r="M40" s="108">
        <v>0</v>
      </c>
      <c r="N40" s="108">
        <v>0</v>
      </c>
      <c r="O40" s="108">
        <v>0</v>
      </c>
      <c r="P40" s="109">
        <v>0</v>
      </c>
      <c r="Q40" s="110">
        <v>0</v>
      </c>
      <c r="R40" s="109">
        <v>0</v>
      </c>
      <c r="S40" s="218">
        <v>0</v>
      </c>
      <c r="T40" s="183">
        <v>15000000</v>
      </c>
      <c r="U40" s="106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11">
        <v>0</v>
      </c>
      <c r="AB40" s="106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11">
        <v>0</v>
      </c>
      <c r="AI40" s="106">
        <v>0</v>
      </c>
      <c r="AJ40" s="108">
        <v>0</v>
      </c>
      <c r="AK40" s="108">
        <v>0</v>
      </c>
      <c r="AL40" s="108">
        <v>0</v>
      </c>
      <c r="AM40" s="108">
        <v>0</v>
      </c>
      <c r="AN40" s="108">
        <v>0</v>
      </c>
      <c r="AO40" s="111">
        <v>0</v>
      </c>
      <c r="AP40" s="112">
        <v>0</v>
      </c>
      <c r="AQ40" s="165"/>
      <c r="AR40" s="166">
        <v>0</v>
      </c>
      <c r="AS40" s="167">
        <v>0</v>
      </c>
      <c r="AT40" s="114"/>
      <c r="AU40" s="114"/>
      <c r="AV40" s="114"/>
      <c r="AW40" s="114"/>
      <c r="AX40" s="114"/>
      <c r="AY40" s="114"/>
      <c r="AZ40" s="114"/>
      <c r="BA40" s="114"/>
      <c r="BB40" s="114"/>
      <c r="BC40" s="115"/>
      <c r="BD40" s="116">
        <v>0</v>
      </c>
      <c r="BE40" s="117"/>
      <c r="BF40" s="118">
        <v>0</v>
      </c>
      <c r="BG40" s="119"/>
      <c r="BH40" s="120"/>
      <c r="BI40" s="120"/>
      <c r="BJ40" s="120"/>
      <c r="BK40" s="120"/>
      <c r="BL40" s="120"/>
      <c r="BM40" s="120"/>
      <c r="BN40" s="120"/>
      <c r="BO40" s="120"/>
      <c r="BP40" s="121"/>
      <c r="BQ40" s="116">
        <v>0</v>
      </c>
      <c r="BR40" s="117">
        <v>0</v>
      </c>
      <c r="BS40" s="122">
        <v>0</v>
      </c>
      <c r="BT40" s="113"/>
      <c r="BU40" s="114"/>
      <c r="BV40" s="114"/>
      <c r="BW40" s="114"/>
      <c r="BX40" s="114"/>
      <c r="BY40" s="114"/>
      <c r="BZ40" s="114"/>
      <c r="CA40" s="114"/>
      <c r="CB40" s="114"/>
      <c r="CC40" s="115"/>
      <c r="CD40" s="116">
        <v>0</v>
      </c>
      <c r="CE40" s="182">
        <v>0.25</v>
      </c>
      <c r="CF40" s="176"/>
      <c r="CG40" s="167">
        <v>0</v>
      </c>
      <c r="CH40" s="177">
        <v>0</v>
      </c>
      <c r="CI40" s="117">
        <v>0</v>
      </c>
      <c r="CJ40" s="117">
        <v>0</v>
      </c>
      <c r="CK40" s="107"/>
      <c r="CL40" s="117"/>
      <c r="CM40" s="180" t="s">
        <v>80</v>
      </c>
    </row>
    <row r="41" spans="1:91" s="29" customFormat="1" ht="12.75" customHeight="1">
      <c r="A41" s="110"/>
      <c r="B41" s="209"/>
      <c r="C41" s="209"/>
      <c r="D41" s="151"/>
      <c r="E41" s="151"/>
      <c r="F41" s="12"/>
      <c r="G41" s="207" t="s">
        <v>80</v>
      </c>
      <c r="H41" s="125">
        <v>0</v>
      </c>
      <c r="I41" s="110">
        <v>0</v>
      </c>
      <c r="J41" s="108">
        <v>0</v>
      </c>
      <c r="K41" s="109">
        <v>0</v>
      </c>
      <c r="L41" s="110">
        <v>0</v>
      </c>
      <c r="M41" s="108">
        <v>0</v>
      </c>
      <c r="N41" s="108">
        <v>0</v>
      </c>
      <c r="O41" s="108">
        <v>0</v>
      </c>
      <c r="P41" s="109">
        <v>0</v>
      </c>
      <c r="Q41" s="110">
        <v>0</v>
      </c>
      <c r="R41" s="109">
        <v>0</v>
      </c>
      <c r="S41" s="218">
        <v>0</v>
      </c>
      <c r="T41" s="183">
        <v>15000000</v>
      </c>
      <c r="U41" s="106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11">
        <v>0</v>
      </c>
      <c r="AB41" s="106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11">
        <v>0</v>
      </c>
      <c r="AI41" s="106">
        <v>0</v>
      </c>
      <c r="AJ41" s="108">
        <v>0</v>
      </c>
      <c r="AK41" s="108">
        <v>0</v>
      </c>
      <c r="AL41" s="108">
        <v>0</v>
      </c>
      <c r="AM41" s="108">
        <v>0</v>
      </c>
      <c r="AN41" s="108">
        <v>0</v>
      </c>
      <c r="AO41" s="111">
        <v>0</v>
      </c>
      <c r="AP41" s="112">
        <v>0</v>
      </c>
      <c r="AQ41" s="165"/>
      <c r="AR41" s="166">
        <v>0</v>
      </c>
      <c r="AS41" s="167">
        <v>0</v>
      </c>
      <c r="AT41" s="114"/>
      <c r="AU41" s="114"/>
      <c r="AV41" s="114"/>
      <c r="AW41" s="114"/>
      <c r="AX41" s="114"/>
      <c r="AY41" s="114"/>
      <c r="AZ41" s="114"/>
      <c r="BA41" s="114"/>
      <c r="BB41" s="114"/>
      <c r="BC41" s="115"/>
      <c r="BD41" s="116">
        <v>0</v>
      </c>
      <c r="BE41" s="117"/>
      <c r="BF41" s="118">
        <v>0</v>
      </c>
      <c r="BG41" s="119"/>
      <c r="BH41" s="120"/>
      <c r="BI41" s="120"/>
      <c r="BJ41" s="120"/>
      <c r="BK41" s="120"/>
      <c r="BL41" s="120"/>
      <c r="BM41" s="120"/>
      <c r="BN41" s="120"/>
      <c r="BO41" s="120"/>
      <c r="BP41" s="121"/>
      <c r="BQ41" s="116">
        <v>0</v>
      </c>
      <c r="BR41" s="117">
        <v>0</v>
      </c>
      <c r="BS41" s="122">
        <v>0</v>
      </c>
      <c r="BT41" s="113"/>
      <c r="BU41" s="114"/>
      <c r="BV41" s="114"/>
      <c r="BW41" s="114"/>
      <c r="BX41" s="114"/>
      <c r="BY41" s="114"/>
      <c r="BZ41" s="114"/>
      <c r="CA41" s="114"/>
      <c r="CB41" s="114"/>
      <c r="CC41" s="115"/>
      <c r="CD41" s="116">
        <v>0</v>
      </c>
      <c r="CE41" s="182">
        <v>0.25</v>
      </c>
      <c r="CF41" s="176"/>
      <c r="CG41" s="167">
        <v>0</v>
      </c>
      <c r="CH41" s="177">
        <v>0</v>
      </c>
      <c r="CI41" s="117">
        <v>0</v>
      </c>
      <c r="CJ41" s="117">
        <v>0</v>
      </c>
      <c r="CK41" s="107"/>
      <c r="CL41" s="117"/>
      <c r="CM41" s="180" t="s">
        <v>80</v>
      </c>
    </row>
    <row r="42" spans="1:91" s="29" customFormat="1" ht="12.75" customHeight="1">
      <c r="A42" s="110"/>
      <c r="B42" s="209"/>
      <c r="C42" s="209"/>
      <c r="D42" s="151"/>
      <c r="E42" s="151"/>
      <c r="F42" s="12"/>
      <c r="G42" s="207" t="s">
        <v>80</v>
      </c>
      <c r="H42" s="125">
        <v>0</v>
      </c>
      <c r="I42" s="110">
        <v>0</v>
      </c>
      <c r="J42" s="108">
        <v>0</v>
      </c>
      <c r="K42" s="109">
        <v>0</v>
      </c>
      <c r="L42" s="110">
        <v>0</v>
      </c>
      <c r="M42" s="108">
        <v>0</v>
      </c>
      <c r="N42" s="108">
        <v>0</v>
      </c>
      <c r="O42" s="108">
        <v>0</v>
      </c>
      <c r="P42" s="109">
        <v>0</v>
      </c>
      <c r="Q42" s="110">
        <v>0</v>
      </c>
      <c r="R42" s="109">
        <v>0</v>
      </c>
      <c r="S42" s="218">
        <v>0</v>
      </c>
      <c r="T42" s="183">
        <v>15000000</v>
      </c>
      <c r="U42" s="106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11">
        <v>0</v>
      </c>
      <c r="AB42" s="106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11">
        <v>0</v>
      </c>
      <c r="AI42" s="106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11">
        <v>0</v>
      </c>
      <c r="AP42" s="112">
        <v>0</v>
      </c>
      <c r="AQ42" s="165"/>
      <c r="AR42" s="166">
        <v>0</v>
      </c>
      <c r="AS42" s="167">
        <v>0</v>
      </c>
      <c r="AT42" s="114"/>
      <c r="AU42" s="114"/>
      <c r="AV42" s="114"/>
      <c r="AW42" s="114"/>
      <c r="AX42" s="114"/>
      <c r="AY42" s="114"/>
      <c r="AZ42" s="114"/>
      <c r="BA42" s="114"/>
      <c r="BB42" s="114"/>
      <c r="BC42" s="115"/>
      <c r="BD42" s="116">
        <v>0</v>
      </c>
      <c r="BE42" s="117"/>
      <c r="BF42" s="118">
        <v>0</v>
      </c>
      <c r="BG42" s="119"/>
      <c r="BH42" s="120"/>
      <c r="BI42" s="120"/>
      <c r="BJ42" s="120"/>
      <c r="BK42" s="120"/>
      <c r="BL42" s="120"/>
      <c r="BM42" s="120"/>
      <c r="BN42" s="120"/>
      <c r="BO42" s="120"/>
      <c r="BP42" s="121"/>
      <c r="BQ42" s="116">
        <v>0</v>
      </c>
      <c r="BR42" s="117">
        <v>0</v>
      </c>
      <c r="BS42" s="122">
        <v>0</v>
      </c>
      <c r="BT42" s="113"/>
      <c r="BU42" s="114"/>
      <c r="BV42" s="114"/>
      <c r="BW42" s="114"/>
      <c r="BX42" s="114"/>
      <c r="BY42" s="114"/>
      <c r="BZ42" s="114"/>
      <c r="CA42" s="114"/>
      <c r="CB42" s="114"/>
      <c r="CC42" s="115"/>
      <c r="CD42" s="116">
        <v>0</v>
      </c>
      <c r="CE42" s="182">
        <v>0.25</v>
      </c>
      <c r="CF42" s="176"/>
      <c r="CG42" s="167">
        <v>0</v>
      </c>
      <c r="CH42" s="177">
        <v>0</v>
      </c>
      <c r="CI42" s="117">
        <v>0</v>
      </c>
      <c r="CJ42" s="117">
        <v>0</v>
      </c>
      <c r="CK42" s="107"/>
      <c r="CL42" s="117"/>
      <c r="CM42" s="180" t="s">
        <v>80</v>
      </c>
    </row>
    <row r="43" spans="1:91" s="29" customFormat="1" ht="12.75" customHeight="1">
      <c r="A43" s="110"/>
      <c r="B43" s="209"/>
      <c r="C43" s="209"/>
      <c r="D43" s="151"/>
      <c r="E43" s="151"/>
      <c r="F43" s="12"/>
      <c r="G43" s="207" t="s">
        <v>80</v>
      </c>
      <c r="H43" s="125">
        <v>0</v>
      </c>
      <c r="I43" s="110">
        <v>0</v>
      </c>
      <c r="J43" s="108">
        <v>0</v>
      </c>
      <c r="K43" s="109">
        <v>0</v>
      </c>
      <c r="L43" s="110">
        <v>0</v>
      </c>
      <c r="M43" s="108">
        <v>0</v>
      </c>
      <c r="N43" s="108">
        <v>0</v>
      </c>
      <c r="O43" s="108">
        <v>0</v>
      </c>
      <c r="P43" s="109">
        <v>0</v>
      </c>
      <c r="Q43" s="110">
        <v>0</v>
      </c>
      <c r="R43" s="109">
        <v>0</v>
      </c>
      <c r="S43" s="218">
        <v>0</v>
      </c>
      <c r="T43" s="183">
        <v>15000000</v>
      </c>
      <c r="U43" s="106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11">
        <v>0</v>
      </c>
      <c r="AB43" s="106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11">
        <v>0</v>
      </c>
      <c r="AI43" s="106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11">
        <v>0</v>
      </c>
      <c r="AP43" s="112">
        <v>0</v>
      </c>
      <c r="AQ43" s="165"/>
      <c r="AR43" s="166">
        <v>0</v>
      </c>
      <c r="AS43" s="167">
        <v>0</v>
      </c>
      <c r="AT43" s="114"/>
      <c r="AU43" s="114"/>
      <c r="AV43" s="114"/>
      <c r="AW43" s="114"/>
      <c r="AX43" s="114"/>
      <c r="AY43" s="114"/>
      <c r="AZ43" s="114"/>
      <c r="BA43" s="114"/>
      <c r="BB43" s="114"/>
      <c r="BC43" s="115"/>
      <c r="BD43" s="116">
        <v>0</v>
      </c>
      <c r="BE43" s="117"/>
      <c r="BF43" s="118">
        <v>0</v>
      </c>
      <c r="BG43" s="119"/>
      <c r="BH43" s="120"/>
      <c r="BI43" s="120"/>
      <c r="BJ43" s="120"/>
      <c r="BK43" s="120"/>
      <c r="BL43" s="120"/>
      <c r="BM43" s="120"/>
      <c r="BN43" s="120"/>
      <c r="BO43" s="120"/>
      <c r="BP43" s="121"/>
      <c r="BQ43" s="116">
        <v>0</v>
      </c>
      <c r="BR43" s="117">
        <v>0</v>
      </c>
      <c r="BS43" s="122">
        <v>0</v>
      </c>
      <c r="BT43" s="113"/>
      <c r="BU43" s="114"/>
      <c r="BV43" s="114"/>
      <c r="BW43" s="114"/>
      <c r="BX43" s="114"/>
      <c r="BY43" s="114"/>
      <c r="BZ43" s="114"/>
      <c r="CA43" s="114"/>
      <c r="CB43" s="114"/>
      <c r="CC43" s="115"/>
      <c r="CD43" s="116">
        <v>0</v>
      </c>
      <c r="CE43" s="182">
        <v>0.25</v>
      </c>
      <c r="CF43" s="176"/>
      <c r="CG43" s="167">
        <v>0</v>
      </c>
      <c r="CH43" s="177">
        <v>0</v>
      </c>
      <c r="CI43" s="117">
        <v>0</v>
      </c>
      <c r="CJ43" s="117">
        <v>0</v>
      </c>
      <c r="CK43" s="107"/>
      <c r="CL43" s="117"/>
      <c r="CM43" s="180" t="s">
        <v>80</v>
      </c>
    </row>
    <row r="44" spans="1:91" s="29" customFormat="1" ht="12.75" customHeight="1">
      <c r="A44" s="110"/>
      <c r="B44" s="209"/>
      <c r="C44" s="209"/>
      <c r="D44" s="151"/>
      <c r="E44" s="151"/>
      <c r="F44" s="12"/>
      <c r="G44" s="207" t="s">
        <v>80</v>
      </c>
      <c r="H44" s="125">
        <v>0</v>
      </c>
      <c r="I44" s="110">
        <v>0</v>
      </c>
      <c r="J44" s="108">
        <v>0</v>
      </c>
      <c r="K44" s="109">
        <v>0</v>
      </c>
      <c r="L44" s="110">
        <v>0</v>
      </c>
      <c r="M44" s="108">
        <v>0</v>
      </c>
      <c r="N44" s="108">
        <v>0</v>
      </c>
      <c r="O44" s="108">
        <v>0</v>
      </c>
      <c r="P44" s="109">
        <v>0</v>
      </c>
      <c r="Q44" s="110">
        <v>0</v>
      </c>
      <c r="R44" s="109">
        <v>0</v>
      </c>
      <c r="S44" s="218">
        <v>0</v>
      </c>
      <c r="T44" s="183">
        <v>15000000</v>
      </c>
      <c r="U44" s="106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11">
        <v>0</v>
      </c>
      <c r="AB44" s="106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11">
        <v>0</v>
      </c>
      <c r="AI44" s="106">
        <v>0</v>
      </c>
      <c r="AJ44" s="108">
        <v>0</v>
      </c>
      <c r="AK44" s="108">
        <v>0</v>
      </c>
      <c r="AL44" s="108">
        <v>0</v>
      </c>
      <c r="AM44" s="108">
        <v>0</v>
      </c>
      <c r="AN44" s="108">
        <v>0</v>
      </c>
      <c r="AO44" s="111">
        <v>0</v>
      </c>
      <c r="AP44" s="112">
        <v>0</v>
      </c>
      <c r="AQ44" s="165"/>
      <c r="AR44" s="166">
        <v>0</v>
      </c>
      <c r="AS44" s="167">
        <v>0</v>
      </c>
      <c r="AT44" s="114"/>
      <c r="AU44" s="114"/>
      <c r="AV44" s="114"/>
      <c r="AW44" s="114"/>
      <c r="AX44" s="114"/>
      <c r="AY44" s="114"/>
      <c r="AZ44" s="114"/>
      <c r="BA44" s="114"/>
      <c r="BB44" s="114"/>
      <c r="BC44" s="115"/>
      <c r="BD44" s="116">
        <v>0</v>
      </c>
      <c r="BE44" s="117"/>
      <c r="BF44" s="118">
        <v>0</v>
      </c>
      <c r="BG44" s="119"/>
      <c r="BH44" s="120"/>
      <c r="BI44" s="120"/>
      <c r="BJ44" s="120"/>
      <c r="BK44" s="120"/>
      <c r="BL44" s="120"/>
      <c r="BM44" s="120"/>
      <c r="BN44" s="120"/>
      <c r="BO44" s="120"/>
      <c r="BP44" s="121"/>
      <c r="BQ44" s="116">
        <v>0</v>
      </c>
      <c r="BR44" s="117">
        <v>0</v>
      </c>
      <c r="BS44" s="122">
        <v>0</v>
      </c>
      <c r="BT44" s="113"/>
      <c r="BU44" s="114"/>
      <c r="BV44" s="114"/>
      <c r="BW44" s="114"/>
      <c r="BX44" s="114"/>
      <c r="BY44" s="114"/>
      <c r="BZ44" s="114"/>
      <c r="CA44" s="114"/>
      <c r="CB44" s="114"/>
      <c r="CC44" s="115"/>
      <c r="CD44" s="116">
        <v>0</v>
      </c>
      <c r="CE44" s="182">
        <v>0.25</v>
      </c>
      <c r="CF44" s="176"/>
      <c r="CG44" s="167">
        <v>0</v>
      </c>
      <c r="CH44" s="177">
        <v>0</v>
      </c>
      <c r="CI44" s="117">
        <v>0</v>
      </c>
      <c r="CJ44" s="117">
        <v>0</v>
      </c>
      <c r="CK44" s="107"/>
      <c r="CL44" s="117"/>
      <c r="CM44" s="180" t="s">
        <v>80</v>
      </c>
    </row>
    <row r="45" spans="1:91" s="29" customFormat="1" ht="12.75" customHeight="1">
      <c r="A45" s="110"/>
      <c r="B45" s="209"/>
      <c r="C45" s="209"/>
      <c r="D45" s="151"/>
      <c r="E45" s="151"/>
      <c r="F45" s="12"/>
      <c r="G45" s="207" t="s">
        <v>80</v>
      </c>
      <c r="H45" s="125">
        <v>0</v>
      </c>
      <c r="I45" s="110">
        <v>0</v>
      </c>
      <c r="J45" s="108">
        <v>0</v>
      </c>
      <c r="K45" s="109">
        <v>0</v>
      </c>
      <c r="L45" s="110">
        <v>0</v>
      </c>
      <c r="M45" s="108">
        <v>0</v>
      </c>
      <c r="N45" s="108">
        <v>0</v>
      </c>
      <c r="O45" s="108">
        <v>0</v>
      </c>
      <c r="P45" s="109">
        <v>0</v>
      </c>
      <c r="Q45" s="110">
        <v>0</v>
      </c>
      <c r="R45" s="109">
        <v>0</v>
      </c>
      <c r="S45" s="218">
        <v>0</v>
      </c>
      <c r="T45" s="183">
        <v>15000000</v>
      </c>
      <c r="U45" s="106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11">
        <v>0</v>
      </c>
      <c r="AB45" s="106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11">
        <v>0</v>
      </c>
      <c r="AI45" s="106">
        <v>0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111">
        <v>0</v>
      </c>
      <c r="AP45" s="112">
        <v>0</v>
      </c>
      <c r="AQ45" s="165"/>
      <c r="AR45" s="166">
        <v>0</v>
      </c>
      <c r="AS45" s="167">
        <v>0</v>
      </c>
      <c r="AT45" s="114"/>
      <c r="AU45" s="114"/>
      <c r="AV45" s="114"/>
      <c r="AW45" s="114"/>
      <c r="AX45" s="114"/>
      <c r="AY45" s="114"/>
      <c r="AZ45" s="114"/>
      <c r="BA45" s="114"/>
      <c r="BB45" s="114"/>
      <c r="BC45" s="115"/>
      <c r="BD45" s="116">
        <v>0</v>
      </c>
      <c r="BE45" s="117"/>
      <c r="BF45" s="118">
        <v>0</v>
      </c>
      <c r="BG45" s="119"/>
      <c r="BH45" s="120"/>
      <c r="BI45" s="120"/>
      <c r="BJ45" s="120"/>
      <c r="BK45" s="120"/>
      <c r="BL45" s="120"/>
      <c r="BM45" s="120"/>
      <c r="BN45" s="120"/>
      <c r="BO45" s="120"/>
      <c r="BP45" s="121"/>
      <c r="BQ45" s="116">
        <v>0</v>
      </c>
      <c r="BR45" s="117">
        <v>0</v>
      </c>
      <c r="BS45" s="122">
        <v>0</v>
      </c>
      <c r="BT45" s="113"/>
      <c r="BU45" s="114"/>
      <c r="BV45" s="114"/>
      <c r="BW45" s="114"/>
      <c r="BX45" s="114"/>
      <c r="BY45" s="114"/>
      <c r="BZ45" s="114"/>
      <c r="CA45" s="114"/>
      <c r="CB45" s="114"/>
      <c r="CC45" s="115"/>
      <c r="CD45" s="116">
        <v>0</v>
      </c>
      <c r="CE45" s="182">
        <v>0.25</v>
      </c>
      <c r="CF45" s="176"/>
      <c r="CG45" s="167">
        <v>0</v>
      </c>
      <c r="CH45" s="177">
        <v>0</v>
      </c>
      <c r="CI45" s="117">
        <v>0</v>
      </c>
      <c r="CJ45" s="117">
        <v>0</v>
      </c>
      <c r="CK45" s="107"/>
      <c r="CL45" s="117"/>
      <c r="CM45" s="180" t="s">
        <v>80</v>
      </c>
    </row>
    <row r="46" spans="1:91" s="29" customFormat="1" ht="12.75" customHeight="1">
      <c r="A46" s="110"/>
      <c r="B46" s="209"/>
      <c r="C46" s="209"/>
      <c r="D46" s="151"/>
      <c r="E46" s="151"/>
      <c r="F46" s="12"/>
      <c r="G46" s="207" t="s">
        <v>80</v>
      </c>
      <c r="H46" s="125">
        <v>0</v>
      </c>
      <c r="I46" s="110">
        <v>0</v>
      </c>
      <c r="J46" s="108">
        <v>0</v>
      </c>
      <c r="K46" s="109">
        <v>0</v>
      </c>
      <c r="L46" s="110">
        <v>0</v>
      </c>
      <c r="M46" s="108">
        <v>0</v>
      </c>
      <c r="N46" s="108">
        <v>0</v>
      </c>
      <c r="O46" s="108">
        <v>0</v>
      </c>
      <c r="P46" s="109">
        <v>0</v>
      </c>
      <c r="Q46" s="110">
        <v>0</v>
      </c>
      <c r="R46" s="109">
        <v>0</v>
      </c>
      <c r="S46" s="218">
        <v>0</v>
      </c>
      <c r="T46" s="183">
        <v>15000000</v>
      </c>
      <c r="U46" s="106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11">
        <v>0</v>
      </c>
      <c r="AB46" s="106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11">
        <v>0</v>
      </c>
      <c r="AI46" s="106">
        <v>0</v>
      </c>
      <c r="AJ46" s="108">
        <v>0</v>
      </c>
      <c r="AK46" s="108">
        <v>0</v>
      </c>
      <c r="AL46" s="108">
        <v>0</v>
      </c>
      <c r="AM46" s="108">
        <v>0</v>
      </c>
      <c r="AN46" s="108">
        <v>0</v>
      </c>
      <c r="AO46" s="111">
        <v>0</v>
      </c>
      <c r="AP46" s="112">
        <v>0</v>
      </c>
      <c r="AQ46" s="165"/>
      <c r="AR46" s="166">
        <v>0</v>
      </c>
      <c r="AS46" s="167">
        <v>0</v>
      </c>
      <c r="AT46" s="114"/>
      <c r="AU46" s="114"/>
      <c r="AV46" s="114"/>
      <c r="AW46" s="114"/>
      <c r="AX46" s="114"/>
      <c r="AY46" s="114"/>
      <c r="AZ46" s="114"/>
      <c r="BA46" s="114"/>
      <c r="BB46" s="114"/>
      <c r="BC46" s="115"/>
      <c r="BD46" s="116">
        <v>0</v>
      </c>
      <c r="BE46" s="117"/>
      <c r="BF46" s="118">
        <v>0</v>
      </c>
      <c r="BG46" s="119"/>
      <c r="BH46" s="120"/>
      <c r="BI46" s="120"/>
      <c r="BJ46" s="120"/>
      <c r="BK46" s="120"/>
      <c r="BL46" s="120"/>
      <c r="BM46" s="120"/>
      <c r="BN46" s="120"/>
      <c r="BO46" s="120"/>
      <c r="BP46" s="121"/>
      <c r="BQ46" s="116">
        <v>0</v>
      </c>
      <c r="BR46" s="117">
        <v>0</v>
      </c>
      <c r="BS46" s="122">
        <v>0</v>
      </c>
      <c r="BT46" s="113"/>
      <c r="BU46" s="114"/>
      <c r="BV46" s="114"/>
      <c r="BW46" s="114"/>
      <c r="BX46" s="114"/>
      <c r="BY46" s="114"/>
      <c r="BZ46" s="114"/>
      <c r="CA46" s="114"/>
      <c r="CB46" s="114"/>
      <c r="CC46" s="115"/>
      <c r="CD46" s="116">
        <v>0</v>
      </c>
      <c r="CE46" s="182">
        <v>0.25</v>
      </c>
      <c r="CF46" s="176"/>
      <c r="CG46" s="167">
        <v>0</v>
      </c>
      <c r="CH46" s="177">
        <v>0</v>
      </c>
      <c r="CI46" s="117">
        <v>0</v>
      </c>
      <c r="CJ46" s="117">
        <v>0</v>
      </c>
      <c r="CK46" s="107"/>
      <c r="CL46" s="117"/>
      <c r="CM46" s="180" t="s">
        <v>80</v>
      </c>
    </row>
    <row r="47" spans="1:91" s="29" customFormat="1" ht="12.75" customHeight="1">
      <c r="A47" s="110"/>
      <c r="B47" s="209"/>
      <c r="C47" s="209"/>
      <c r="D47" s="151"/>
      <c r="E47" s="151"/>
      <c r="F47" s="12"/>
      <c r="G47" s="207" t="s">
        <v>80</v>
      </c>
      <c r="H47" s="125">
        <v>0</v>
      </c>
      <c r="I47" s="110">
        <v>0</v>
      </c>
      <c r="J47" s="108">
        <v>0</v>
      </c>
      <c r="K47" s="109">
        <v>0</v>
      </c>
      <c r="L47" s="110">
        <v>0</v>
      </c>
      <c r="M47" s="108">
        <v>0</v>
      </c>
      <c r="N47" s="108">
        <v>0</v>
      </c>
      <c r="O47" s="108">
        <v>0</v>
      </c>
      <c r="P47" s="109">
        <v>0</v>
      </c>
      <c r="Q47" s="110">
        <v>0</v>
      </c>
      <c r="R47" s="109">
        <v>0</v>
      </c>
      <c r="S47" s="218">
        <v>0</v>
      </c>
      <c r="T47" s="183">
        <v>15000000</v>
      </c>
      <c r="U47" s="106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11">
        <v>0</v>
      </c>
      <c r="AB47" s="106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11">
        <v>0</v>
      </c>
      <c r="AI47" s="106">
        <v>0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111">
        <v>0</v>
      </c>
      <c r="AP47" s="112">
        <v>0</v>
      </c>
      <c r="AQ47" s="165"/>
      <c r="AR47" s="166">
        <v>0</v>
      </c>
      <c r="AS47" s="167">
        <v>0</v>
      </c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  <c r="BD47" s="116">
        <v>0</v>
      </c>
      <c r="BE47" s="117"/>
      <c r="BF47" s="118">
        <v>0</v>
      </c>
      <c r="BG47" s="119"/>
      <c r="BH47" s="120"/>
      <c r="BI47" s="120"/>
      <c r="BJ47" s="120"/>
      <c r="BK47" s="120"/>
      <c r="BL47" s="120"/>
      <c r="BM47" s="120"/>
      <c r="BN47" s="120"/>
      <c r="BO47" s="120"/>
      <c r="BP47" s="121"/>
      <c r="BQ47" s="116">
        <v>0</v>
      </c>
      <c r="BR47" s="117">
        <v>0</v>
      </c>
      <c r="BS47" s="122">
        <v>0</v>
      </c>
      <c r="BT47" s="113"/>
      <c r="BU47" s="114"/>
      <c r="BV47" s="114"/>
      <c r="BW47" s="114"/>
      <c r="BX47" s="114"/>
      <c r="BY47" s="114"/>
      <c r="BZ47" s="114"/>
      <c r="CA47" s="114"/>
      <c r="CB47" s="114"/>
      <c r="CC47" s="115"/>
      <c r="CD47" s="116">
        <v>0</v>
      </c>
      <c r="CE47" s="182">
        <v>0.25</v>
      </c>
      <c r="CF47" s="176"/>
      <c r="CG47" s="167">
        <v>0</v>
      </c>
      <c r="CH47" s="177">
        <v>0</v>
      </c>
      <c r="CI47" s="117">
        <v>0</v>
      </c>
      <c r="CJ47" s="117">
        <v>0</v>
      </c>
      <c r="CK47" s="107"/>
      <c r="CL47" s="117"/>
      <c r="CM47" s="180" t="s">
        <v>80</v>
      </c>
    </row>
    <row r="48" spans="1:91" s="29" customFormat="1" ht="12.75" customHeight="1">
      <c r="A48" s="110"/>
      <c r="B48" s="209"/>
      <c r="C48" s="209"/>
      <c r="D48" s="151"/>
      <c r="E48" s="151"/>
      <c r="F48" s="12"/>
      <c r="G48" s="207" t="s">
        <v>80</v>
      </c>
      <c r="H48" s="125">
        <v>0</v>
      </c>
      <c r="I48" s="110">
        <v>0</v>
      </c>
      <c r="J48" s="108">
        <v>0</v>
      </c>
      <c r="K48" s="109">
        <v>0</v>
      </c>
      <c r="L48" s="110">
        <v>0</v>
      </c>
      <c r="M48" s="108">
        <v>0</v>
      </c>
      <c r="N48" s="108">
        <v>0</v>
      </c>
      <c r="O48" s="108">
        <v>0</v>
      </c>
      <c r="P48" s="109">
        <v>0</v>
      </c>
      <c r="Q48" s="110">
        <v>0</v>
      </c>
      <c r="R48" s="109">
        <v>0</v>
      </c>
      <c r="S48" s="218">
        <v>0</v>
      </c>
      <c r="T48" s="183">
        <v>15000000</v>
      </c>
      <c r="U48" s="106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11">
        <v>0</v>
      </c>
      <c r="AB48" s="106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11">
        <v>0</v>
      </c>
      <c r="AI48" s="106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11">
        <v>0</v>
      </c>
      <c r="AP48" s="112">
        <v>0</v>
      </c>
      <c r="AQ48" s="165"/>
      <c r="AR48" s="166">
        <v>0</v>
      </c>
      <c r="AS48" s="167">
        <v>0</v>
      </c>
      <c r="AT48" s="114"/>
      <c r="AU48" s="114"/>
      <c r="AV48" s="114"/>
      <c r="AW48" s="114"/>
      <c r="AX48" s="114"/>
      <c r="AY48" s="114"/>
      <c r="AZ48" s="114"/>
      <c r="BA48" s="114"/>
      <c r="BB48" s="114"/>
      <c r="BC48" s="115"/>
      <c r="BD48" s="116">
        <v>0</v>
      </c>
      <c r="BE48" s="117"/>
      <c r="BF48" s="118">
        <v>0</v>
      </c>
      <c r="BG48" s="119"/>
      <c r="BH48" s="120"/>
      <c r="BI48" s="120"/>
      <c r="BJ48" s="120"/>
      <c r="BK48" s="120"/>
      <c r="BL48" s="120"/>
      <c r="BM48" s="120"/>
      <c r="BN48" s="120"/>
      <c r="BO48" s="120"/>
      <c r="BP48" s="121"/>
      <c r="BQ48" s="116">
        <v>0</v>
      </c>
      <c r="BR48" s="117">
        <v>0</v>
      </c>
      <c r="BS48" s="122">
        <v>0</v>
      </c>
      <c r="BT48" s="113"/>
      <c r="BU48" s="114"/>
      <c r="BV48" s="114"/>
      <c r="BW48" s="114"/>
      <c r="BX48" s="114"/>
      <c r="BY48" s="114"/>
      <c r="BZ48" s="114"/>
      <c r="CA48" s="114"/>
      <c r="CB48" s="114"/>
      <c r="CC48" s="115"/>
      <c r="CD48" s="116">
        <v>0</v>
      </c>
      <c r="CE48" s="182">
        <v>0.25</v>
      </c>
      <c r="CF48" s="176"/>
      <c r="CG48" s="167">
        <v>0</v>
      </c>
      <c r="CH48" s="177">
        <v>0</v>
      </c>
      <c r="CI48" s="117">
        <v>0</v>
      </c>
      <c r="CJ48" s="117">
        <v>0</v>
      </c>
      <c r="CK48" s="107"/>
      <c r="CL48" s="117"/>
      <c r="CM48" s="180" t="s">
        <v>80</v>
      </c>
    </row>
    <row r="49" spans="1:91" s="29" customFormat="1" ht="12.75" customHeight="1">
      <c r="A49" s="110"/>
      <c r="B49" s="209"/>
      <c r="C49" s="209"/>
      <c r="D49" s="151"/>
      <c r="E49" s="151"/>
      <c r="F49" s="12"/>
      <c r="G49" s="207" t="s">
        <v>80</v>
      </c>
      <c r="H49" s="125">
        <v>0</v>
      </c>
      <c r="I49" s="110">
        <v>0</v>
      </c>
      <c r="J49" s="108">
        <v>0</v>
      </c>
      <c r="K49" s="109">
        <v>0</v>
      </c>
      <c r="L49" s="110">
        <v>0</v>
      </c>
      <c r="M49" s="108">
        <v>0</v>
      </c>
      <c r="N49" s="108">
        <v>0</v>
      </c>
      <c r="O49" s="108">
        <v>0</v>
      </c>
      <c r="P49" s="109">
        <v>0</v>
      </c>
      <c r="Q49" s="110">
        <v>0</v>
      </c>
      <c r="R49" s="109">
        <v>0</v>
      </c>
      <c r="S49" s="218">
        <v>0</v>
      </c>
      <c r="T49" s="183">
        <v>15000000</v>
      </c>
      <c r="U49" s="106">
        <v>0</v>
      </c>
      <c r="V49" s="108">
        <v>0</v>
      </c>
      <c r="W49" s="108">
        <v>0</v>
      </c>
      <c r="X49" s="108">
        <v>0</v>
      </c>
      <c r="Y49" s="108">
        <v>0</v>
      </c>
      <c r="Z49" s="108">
        <v>0</v>
      </c>
      <c r="AA49" s="111">
        <v>0</v>
      </c>
      <c r="AB49" s="106">
        <v>0</v>
      </c>
      <c r="AC49" s="108">
        <v>0</v>
      </c>
      <c r="AD49" s="108">
        <v>0</v>
      </c>
      <c r="AE49" s="108">
        <v>0</v>
      </c>
      <c r="AF49" s="108">
        <v>0</v>
      </c>
      <c r="AG49" s="108">
        <v>0</v>
      </c>
      <c r="AH49" s="111">
        <v>0</v>
      </c>
      <c r="AI49" s="106">
        <v>0</v>
      </c>
      <c r="AJ49" s="108">
        <v>0</v>
      </c>
      <c r="AK49" s="108">
        <v>0</v>
      </c>
      <c r="AL49" s="108">
        <v>0</v>
      </c>
      <c r="AM49" s="108">
        <v>0</v>
      </c>
      <c r="AN49" s="108">
        <v>0</v>
      </c>
      <c r="AO49" s="111">
        <v>0</v>
      </c>
      <c r="AP49" s="112">
        <v>0</v>
      </c>
      <c r="AQ49" s="165"/>
      <c r="AR49" s="166">
        <v>0</v>
      </c>
      <c r="AS49" s="167">
        <v>0</v>
      </c>
      <c r="AT49" s="114"/>
      <c r="AU49" s="114"/>
      <c r="AV49" s="114"/>
      <c r="AW49" s="114"/>
      <c r="AX49" s="114"/>
      <c r="AY49" s="114"/>
      <c r="AZ49" s="114"/>
      <c r="BA49" s="114"/>
      <c r="BB49" s="114"/>
      <c r="BC49" s="115"/>
      <c r="BD49" s="116">
        <v>0</v>
      </c>
      <c r="BE49" s="117"/>
      <c r="BF49" s="118">
        <v>0</v>
      </c>
      <c r="BG49" s="119"/>
      <c r="BH49" s="120"/>
      <c r="BI49" s="120"/>
      <c r="BJ49" s="120"/>
      <c r="BK49" s="120"/>
      <c r="BL49" s="120"/>
      <c r="BM49" s="120"/>
      <c r="BN49" s="120"/>
      <c r="BO49" s="120"/>
      <c r="BP49" s="121"/>
      <c r="BQ49" s="116">
        <v>0</v>
      </c>
      <c r="BR49" s="117">
        <v>0</v>
      </c>
      <c r="BS49" s="122">
        <v>0</v>
      </c>
      <c r="BT49" s="113"/>
      <c r="BU49" s="114"/>
      <c r="BV49" s="114"/>
      <c r="BW49" s="114"/>
      <c r="BX49" s="114"/>
      <c r="BY49" s="114"/>
      <c r="BZ49" s="114"/>
      <c r="CA49" s="114"/>
      <c r="CB49" s="114"/>
      <c r="CC49" s="115"/>
      <c r="CD49" s="116">
        <v>0</v>
      </c>
      <c r="CE49" s="182">
        <v>0.25</v>
      </c>
      <c r="CF49" s="176"/>
      <c r="CG49" s="167">
        <v>0</v>
      </c>
      <c r="CH49" s="177">
        <v>0</v>
      </c>
      <c r="CI49" s="117">
        <v>0</v>
      </c>
      <c r="CJ49" s="117">
        <v>0</v>
      </c>
      <c r="CK49" s="107"/>
      <c r="CL49" s="117"/>
      <c r="CM49" s="180" t="s">
        <v>80</v>
      </c>
    </row>
    <row r="50" spans="1:91" s="29" customFormat="1" ht="12.75" customHeight="1">
      <c r="A50" s="110"/>
      <c r="B50" s="209"/>
      <c r="C50" s="209"/>
      <c r="D50" s="151"/>
      <c r="E50" s="151"/>
      <c r="F50" s="12"/>
      <c r="G50" s="207" t="s">
        <v>80</v>
      </c>
      <c r="H50" s="125">
        <v>0</v>
      </c>
      <c r="I50" s="110">
        <v>0</v>
      </c>
      <c r="J50" s="108">
        <v>0</v>
      </c>
      <c r="K50" s="109">
        <v>0</v>
      </c>
      <c r="L50" s="110">
        <v>0</v>
      </c>
      <c r="M50" s="108">
        <v>0</v>
      </c>
      <c r="N50" s="108">
        <v>0</v>
      </c>
      <c r="O50" s="108">
        <v>0</v>
      </c>
      <c r="P50" s="109">
        <v>0</v>
      </c>
      <c r="Q50" s="110">
        <v>0</v>
      </c>
      <c r="R50" s="109">
        <v>0</v>
      </c>
      <c r="S50" s="218">
        <v>0</v>
      </c>
      <c r="T50" s="183">
        <v>15000000</v>
      </c>
      <c r="U50" s="106">
        <v>0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11">
        <v>0</v>
      </c>
      <c r="AB50" s="106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11">
        <v>0</v>
      </c>
      <c r="AI50" s="106">
        <v>0</v>
      </c>
      <c r="AJ50" s="108">
        <v>0</v>
      </c>
      <c r="AK50" s="108">
        <v>0</v>
      </c>
      <c r="AL50" s="108">
        <v>0</v>
      </c>
      <c r="AM50" s="108">
        <v>0</v>
      </c>
      <c r="AN50" s="108">
        <v>0</v>
      </c>
      <c r="AO50" s="111">
        <v>0</v>
      </c>
      <c r="AP50" s="112">
        <v>0</v>
      </c>
      <c r="AQ50" s="165"/>
      <c r="AR50" s="166">
        <v>0</v>
      </c>
      <c r="AS50" s="167">
        <v>0</v>
      </c>
      <c r="AT50" s="114"/>
      <c r="AU50" s="114"/>
      <c r="AV50" s="114"/>
      <c r="AW50" s="114"/>
      <c r="AX50" s="114"/>
      <c r="AY50" s="114"/>
      <c r="AZ50" s="114"/>
      <c r="BA50" s="114"/>
      <c r="BB50" s="114"/>
      <c r="BC50" s="115"/>
      <c r="BD50" s="116">
        <v>0</v>
      </c>
      <c r="BE50" s="117"/>
      <c r="BF50" s="118">
        <v>0</v>
      </c>
      <c r="BG50" s="119"/>
      <c r="BH50" s="120"/>
      <c r="BI50" s="120"/>
      <c r="BJ50" s="120"/>
      <c r="BK50" s="120"/>
      <c r="BL50" s="120"/>
      <c r="BM50" s="120"/>
      <c r="BN50" s="120"/>
      <c r="BO50" s="120"/>
      <c r="BP50" s="121"/>
      <c r="BQ50" s="116">
        <v>0</v>
      </c>
      <c r="BR50" s="117">
        <v>0</v>
      </c>
      <c r="BS50" s="122">
        <v>0</v>
      </c>
      <c r="BT50" s="113"/>
      <c r="BU50" s="114"/>
      <c r="BV50" s="114"/>
      <c r="BW50" s="114"/>
      <c r="BX50" s="114"/>
      <c r="BY50" s="114"/>
      <c r="BZ50" s="114"/>
      <c r="CA50" s="114"/>
      <c r="CB50" s="114"/>
      <c r="CC50" s="115"/>
      <c r="CD50" s="116">
        <v>0</v>
      </c>
      <c r="CE50" s="182">
        <v>0.25</v>
      </c>
      <c r="CF50" s="176"/>
      <c r="CG50" s="167">
        <v>0</v>
      </c>
      <c r="CH50" s="177">
        <v>0</v>
      </c>
      <c r="CI50" s="117">
        <v>0</v>
      </c>
      <c r="CJ50" s="117">
        <v>0</v>
      </c>
      <c r="CK50" s="107"/>
      <c r="CL50" s="117"/>
      <c r="CM50" s="180" t="s">
        <v>80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16">
    <mergeCell ref="C1:K1"/>
    <mergeCell ref="L1:N1"/>
    <mergeCell ref="J4:R4"/>
    <mergeCell ref="BT2:CC2"/>
    <mergeCell ref="AT2:BC2"/>
    <mergeCell ref="BG2:BR2"/>
    <mergeCell ref="G2:R2"/>
    <mergeCell ref="G4:I4"/>
    <mergeCell ref="J5:R5"/>
    <mergeCell ref="A6:A7"/>
    <mergeCell ref="B6:B7"/>
    <mergeCell ref="C6:C7"/>
    <mergeCell ref="D6:D7"/>
    <mergeCell ref="E6:E7"/>
    <mergeCell ref="F6:F7"/>
    <mergeCell ref="G6:G7"/>
  </mergeCells>
  <printOptions/>
  <pageMargins left="0.4724409448818898" right="0.36" top="0.1968503937007874" bottom="0.2362204724409449" header="0.1968503937007874" footer="0.2362204724409449"/>
  <pageSetup horizontalDpi="360" verticalDpi="360" orientation="landscape" paperSize="9" scale="90" r:id="rId2"/>
  <headerFooter alignWithMargins="0">
    <oddFooter>&amp;L&amp;"Arial,Grassetto"&amp;20 1&amp;C&amp;"Rockwell,Grassetto"&amp;8Classifiche by by NET.line Srl * 3T.Top Trial Team- Piacenza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CN5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140625" defaultRowHeight="12.75"/>
  <cols>
    <col min="1" max="1" width="5.00390625" style="2" customWidth="1"/>
    <col min="2" max="2" width="5.57421875" style="2" customWidth="1"/>
    <col min="3" max="3" width="24.7109375" style="2" customWidth="1"/>
    <col min="4" max="4" width="15.7109375" style="2" customWidth="1"/>
    <col min="5" max="5" width="13.7109375" style="2" customWidth="1"/>
    <col min="6" max="6" width="12.7109375" style="2" customWidth="1"/>
    <col min="7" max="7" width="10.7109375" style="2" customWidth="1"/>
    <col min="8" max="8" width="5.7109375" style="0" customWidth="1"/>
    <col min="9" max="16" width="4.7109375" style="0" customWidth="1"/>
    <col min="17" max="18" width="4.7109375" style="2" customWidth="1"/>
    <col min="19" max="19" width="6.8515625" style="211" customWidth="1"/>
    <col min="20" max="20" width="15.421875" style="0" bestFit="1" customWidth="1"/>
    <col min="27" max="27" width="9.140625" style="2" customWidth="1"/>
    <col min="34" max="34" width="9.140625" style="2" customWidth="1"/>
    <col min="41" max="41" width="9.140625" style="2" customWidth="1"/>
    <col min="42" max="42" width="9.7109375" style="63" customWidth="1"/>
    <col min="43" max="45" width="6.7109375" style="157" customWidth="1"/>
    <col min="46" max="56" width="5.7109375" style="81" customWidth="1"/>
    <col min="57" max="57" width="3.7109375" style="81" customWidth="1"/>
    <col min="58" max="58" width="9.7109375" style="76" customWidth="1"/>
    <col min="59" max="69" width="5.7109375" style="24" customWidth="1"/>
    <col min="70" max="70" width="3.7109375" style="24" customWidth="1"/>
    <col min="71" max="71" width="9.7109375" style="77" customWidth="1"/>
    <col min="72" max="81" width="5.7109375" style="24" customWidth="1"/>
    <col min="82" max="82" width="5.7109375" style="0" customWidth="1"/>
    <col min="83" max="84" width="8.7109375" style="0" customWidth="1"/>
    <col min="85" max="85" width="5.28125" style="0" customWidth="1"/>
    <col min="86" max="86" width="6.7109375" style="0" customWidth="1"/>
    <col min="87" max="89" width="5.7109375" style="2" customWidth="1"/>
    <col min="90" max="90" width="5.7109375" style="0" customWidth="1"/>
  </cols>
  <sheetData>
    <row r="1" spans="3:28" ht="90" customHeight="1">
      <c r="C1" s="228" t="s">
        <v>82</v>
      </c>
      <c r="D1" s="228"/>
      <c r="E1" s="228"/>
      <c r="F1" s="228"/>
      <c r="G1" s="228"/>
      <c r="H1" s="228"/>
      <c r="I1" s="228"/>
      <c r="J1" s="228"/>
      <c r="K1" s="228"/>
      <c r="L1" s="229" t="s">
        <v>74</v>
      </c>
      <c r="M1" s="229"/>
      <c r="N1" s="229"/>
      <c r="O1" s="148"/>
      <c r="P1" s="148"/>
      <c r="Q1" s="185"/>
      <c r="S1" s="210"/>
      <c r="U1" s="1"/>
      <c r="V1" s="1"/>
      <c r="W1" s="1"/>
      <c r="X1" s="1"/>
      <c r="Y1" s="1"/>
      <c r="Z1" s="1"/>
      <c r="AA1" s="11"/>
      <c r="AB1" s="1"/>
    </row>
    <row r="2" spans="7:88" ht="30" customHeight="1" thickBot="1"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U2" s="1"/>
      <c r="V2" s="1"/>
      <c r="W2" s="1"/>
      <c r="X2" s="1"/>
      <c r="Y2" s="1"/>
      <c r="Z2" s="1"/>
      <c r="AA2" s="11"/>
      <c r="AB2" s="1"/>
      <c r="AT2" s="234"/>
      <c r="AU2" s="235"/>
      <c r="AV2" s="235"/>
      <c r="AW2" s="235"/>
      <c r="AX2" s="235"/>
      <c r="AY2" s="235"/>
      <c r="AZ2" s="235"/>
      <c r="BA2" s="235"/>
      <c r="BB2" s="235"/>
      <c r="BC2" s="236"/>
      <c r="BD2" s="69"/>
      <c r="BE2" s="69"/>
      <c r="BF2" s="66"/>
      <c r="BG2" s="237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78"/>
      <c r="BT2" s="231"/>
      <c r="BU2" s="232"/>
      <c r="BV2" s="232"/>
      <c r="BW2" s="232"/>
      <c r="BX2" s="232"/>
      <c r="BY2" s="232"/>
      <c r="BZ2" s="232"/>
      <c r="CA2" s="232"/>
      <c r="CB2" s="232"/>
      <c r="CC2" s="233"/>
      <c r="CD2" s="2"/>
      <c r="CE2" s="2"/>
      <c r="CF2" s="2"/>
      <c r="CG2" s="2"/>
      <c r="CH2" s="2"/>
      <c r="CI2" s="84"/>
      <c r="CJ2" s="84"/>
    </row>
    <row r="3" spans="1:88" ht="30" customHeight="1" thickTop="1">
      <c r="A3" s="87" t="s">
        <v>79</v>
      </c>
      <c r="G3" s="187"/>
      <c r="H3" s="148"/>
      <c r="I3" s="148"/>
      <c r="K3" s="186"/>
      <c r="L3" s="147"/>
      <c r="M3" s="148"/>
      <c r="O3" s="136"/>
      <c r="P3" s="136"/>
      <c r="Q3" s="136"/>
      <c r="R3" s="136"/>
      <c r="S3" s="212"/>
      <c r="U3" s="1"/>
      <c r="V3" s="1"/>
      <c r="W3" s="1"/>
      <c r="X3" s="1"/>
      <c r="Y3" s="1"/>
      <c r="Z3" s="1"/>
      <c r="AA3" s="11"/>
      <c r="AB3" s="1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6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2"/>
      <c r="BR3" s="2"/>
      <c r="BS3" s="78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2"/>
      <c r="CE3" s="2"/>
      <c r="CF3" s="2"/>
      <c r="CG3" s="2"/>
      <c r="CH3" s="2"/>
      <c r="CI3" s="84"/>
      <c r="CJ3" s="84"/>
    </row>
    <row r="4" spans="1:92" ht="30" customHeight="1">
      <c r="A4" s="188" t="s">
        <v>75</v>
      </c>
      <c r="C4" s="4" t="s">
        <v>80</v>
      </c>
      <c r="G4" s="240"/>
      <c r="H4" s="240"/>
      <c r="I4" s="240"/>
      <c r="J4" s="230" t="s">
        <v>30</v>
      </c>
      <c r="K4" s="230"/>
      <c r="L4" s="230"/>
      <c r="M4" s="230"/>
      <c r="N4" s="230"/>
      <c r="O4" s="230"/>
      <c r="P4" s="230"/>
      <c r="Q4" s="230"/>
      <c r="R4" s="230"/>
      <c r="S4" s="213"/>
      <c r="U4" s="1"/>
      <c r="V4" s="1"/>
      <c r="W4" s="1"/>
      <c r="X4" s="1"/>
      <c r="Y4" s="1"/>
      <c r="Z4" s="1"/>
      <c r="AA4" s="11"/>
      <c r="AB4" s="1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6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78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85"/>
      <c r="CE4" s="85"/>
      <c r="CF4" s="85"/>
      <c r="CG4" s="85"/>
      <c r="CH4" s="86" t="s">
        <v>51</v>
      </c>
      <c r="CN4" s="203">
        <v>0</v>
      </c>
    </row>
    <row r="5" spans="1:86" ht="48" customHeight="1" thickBot="1">
      <c r="A5" s="189"/>
      <c r="B5" s="185"/>
      <c r="C5" s="185" t="s">
        <v>210</v>
      </c>
      <c r="D5" s="186">
        <v>0.6979166666666666</v>
      </c>
      <c r="E5" s="147" t="s">
        <v>62</v>
      </c>
      <c r="F5" s="190" t="s">
        <v>81</v>
      </c>
      <c r="G5" s="184"/>
      <c r="H5" s="184"/>
      <c r="I5" s="184"/>
      <c r="J5" s="241" t="s">
        <v>131</v>
      </c>
      <c r="K5" s="241"/>
      <c r="L5" s="241"/>
      <c r="M5" s="241"/>
      <c r="N5" s="241"/>
      <c r="O5" s="241"/>
      <c r="P5" s="241"/>
      <c r="Q5" s="241"/>
      <c r="R5" s="241"/>
      <c r="S5" s="214"/>
      <c r="U5" s="1"/>
      <c r="V5" s="1"/>
      <c r="W5" s="1"/>
      <c r="X5" s="1"/>
      <c r="Y5" s="1"/>
      <c r="Z5" s="1"/>
      <c r="AA5" s="11"/>
      <c r="AB5" s="1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6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78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85"/>
      <c r="CE5" s="168">
        <v>0.25</v>
      </c>
      <c r="CF5" s="169"/>
      <c r="CG5" s="170"/>
      <c r="CH5" s="170"/>
    </row>
    <row r="6" spans="1:91" s="3" customFormat="1" ht="12.75" customHeight="1" thickBot="1" thickTop="1">
      <c r="A6" s="242" t="s">
        <v>0</v>
      </c>
      <c r="B6" s="244" t="s">
        <v>1</v>
      </c>
      <c r="C6" s="244" t="s">
        <v>2</v>
      </c>
      <c r="D6" s="244" t="s">
        <v>3</v>
      </c>
      <c r="E6" s="244" t="s">
        <v>47</v>
      </c>
      <c r="F6" s="246" t="s">
        <v>21</v>
      </c>
      <c r="G6" s="248"/>
      <c r="H6" s="47" t="s">
        <v>15</v>
      </c>
      <c r="I6" s="127" t="s">
        <v>17</v>
      </c>
      <c r="J6" s="128" t="s">
        <v>17</v>
      </c>
      <c r="K6" s="131" t="s">
        <v>17</v>
      </c>
      <c r="L6" s="54" t="s">
        <v>0</v>
      </c>
      <c r="M6" s="55" t="s">
        <v>0</v>
      </c>
      <c r="N6" s="55" t="s">
        <v>0</v>
      </c>
      <c r="O6" s="55" t="s">
        <v>0</v>
      </c>
      <c r="P6" s="56" t="s">
        <v>0</v>
      </c>
      <c r="Q6" s="54" t="s">
        <v>22</v>
      </c>
      <c r="R6" s="56" t="s">
        <v>22</v>
      </c>
      <c r="S6" s="215" t="s">
        <v>23</v>
      </c>
      <c r="U6" s="8"/>
      <c r="V6" s="9"/>
      <c r="W6" s="9"/>
      <c r="X6" s="9" t="s">
        <v>4</v>
      </c>
      <c r="Y6" s="9"/>
      <c r="Z6" s="9"/>
      <c r="AA6" s="10" t="s">
        <v>12</v>
      </c>
      <c r="AB6" s="8"/>
      <c r="AC6" s="9"/>
      <c r="AD6" s="9"/>
      <c r="AE6" s="9" t="s">
        <v>5</v>
      </c>
      <c r="AF6" s="9"/>
      <c r="AG6" s="9"/>
      <c r="AH6" s="10" t="s">
        <v>13</v>
      </c>
      <c r="AI6" s="8"/>
      <c r="AJ6" s="9"/>
      <c r="AK6" s="9"/>
      <c r="AL6" s="9" t="s">
        <v>6</v>
      </c>
      <c r="AM6" s="9"/>
      <c r="AN6" s="9"/>
      <c r="AO6" s="10" t="s">
        <v>14</v>
      </c>
      <c r="AP6" s="64"/>
      <c r="AQ6" s="158" t="s">
        <v>64</v>
      </c>
      <c r="AR6" s="159" t="s">
        <v>65</v>
      </c>
      <c r="AS6" s="160" t="s">
        <v>66</v>
      </c>
      <c r="AT6" s="70" t="s">
        <v>18</v>
      </c>
      <c r="AU6" s="71" t="s">
        <v>18</v>
      </c>
      <c r="AV6" s="71" t="s">
        <v>18</v>
      </c>
      <c r="AW6" s="71" t="s">
        <v>18</v>
      </c>
      <c r="AX6" s="71" t="s">
        <v>18</v>
      </c>
      <c r="AY6" s="71" t="s">
        <v>18</v>
      </c>
      <c r="AZ6" s="71" t="s">
        <v>18</v>
      </c>
      <c r="BA6" s="71" t="s">
        <v>18</v>
      </c>
      <c r="BB6" s="71" t="s">
        <v>18</v>
      </c>
      <c r="BC6" s="72" t="s">
        <v>18</v>
      </c>
      <c r="BD6" s="25" t="s">
        <v>25</v>
      </c>
      <c r="BE6" s="82"/>
      <c r="BF6" s="67"/>
      <c r="BG6" s="17" t="s">
        <v>19</v>
      </c>
      <c r="BH6" s="18" t="s">
        <v>19</v>
      </c>
      <c r="BI6" s="18" t="s">
        <v>19</v>
      </c>
      <c r="BJ6" s="18" t="s">
        <v>19</v>
      </c>
      <c r="BK6" s="18" t="s">
        <v>19</v>
      </c>
      <c r="BL6" s="18" t="s">
        <v>19</v>
      </c>
      <c r="BM6" s="18" t="s">
        <v>19</v>
      </c>
      <c r="BN6" s="18" t="s">
        <v>19</v>
      </c>
      <c r="BO6" s="18" t="s">
        <v>19</v>
      </c>
      <c r="BP6" s="19" t="s">
        <v>19</v>
      </c>
      <c r="BQ6" s="25" t="s">
        <v>25</v>
      </c>
      <c r="BR6" s="82"/>
      <c r="BS6" s="79"/>
      <c r="BT6" s="17" t="s">
        <v>20</v>
      </c>
      <c r="BU6" s="18" t="s">
        <v>20</v>
      </c>
      <c r="BV6" s="18" t="s">
        <v>20</v>
      </c>
      <c r="BW6" s="18" t="s">
        <v>20</v>
      </c>
      <c r="BX6" s="18" t="s">
        <v>20</v>
      </c>
      <c r="BY6" s="18" t="s">
        <v>20</v>
      </c>
      <c r="BZ6" s="18" t="s">
        <v>20</v>
      </c>
      <c r="CA6" s="18" t="s">
        <v>20</v>
      </c>
      <c r="CB6" s="18" t="s">
        <v>20</v>
      </c>
      <c r="CC6" s="19" t="s">
        <v>20</v>
      </c>
      <c r="CD6" s="25" t="s">
        <v>25</v>
      </c>
      <c r="CE6" s="171" t="s">
        <v>64</v>
      </c>
      <c r="CF6" s="171" t="s">
        <v>69</v>
      </c>
      <c r="CG6" s="172" t="s">
        <v>66</v>
      </c>
      <c r="CH6" s="172" t="s">
        <v>70</v>
      </c>
      <c r="CI6" s="82"/>
      <c r="CJ6" s="82" t="s">
        <v>76</v>
      </c>
      <c r="CK6" s="13" t="s">
        <v>49</v>
      </c>
      <c r="CL6" s="82" t="s">
        <v>22</v>
      </c>
      <c r="CM6" s="178"/>
    </row>
    <row r="7" spans="1:91" s="3" customFormat="1" ht="12.75" customHeight="1" thickBot="1" thickTop="1">
      <c r="A7" s="243"/>
      <c r="B7" s="245"/>
      <c r="C7" s="245"/>
      <c r="D7" s="245"/>
      <c r="E7" s="245"/>
      <c r="F7" s="247"/>
      <c r="G7" s="249"/>
      <c r="H7" s="50" t="s">
        <v>16</v>
      </c>
      <c r="I7" s="57">
        <v>1</v>
      </c>
      <c r="J7" s="58">
        <v>2</v>
      </c>
      <c r="K7" s="59">
        <v>3</v>
      </c>
      <c r="L7" s="57">
        <v>0</v>
      </c>
      <c r="M7" s="58">
        <v>1</v>
      </c>
      <c r="N7" s="58">
        <v>2</v>
      </c>
      <c r="O7" s="58">
        <v>3</v>
      </c>
      <c r="P7" s="59">
        <v>5</v>
      </c>
      <c r="Q7" s="60" t="s">
        <v>23</v>
      </c>
      <c r="R7" s="61" t="s">
        <v>24</v>
      </c>
      <c r="S7" s="216" t="s">
        <v>63</v>
      </c>
      <c r="T7" s="4" t="s">
        <v>10</v>
      </c>
      <c r="U7" s="5" t="s">
        <v>7</v>
      </c>
      <c r="V7" s="6">
        <v>0</v>
      </c>
      <c r="W7" s="6">
        <v>1</v>
      </c>
      <c r="X7" s="6">
        <v>2</v>
      </c>
      <c r="Y7" s="6">
        <v>3</v>
      </c>
      <c r="Z7" s="6">
        <v>5</v>
      </c>
      <c r="AA7" s="7" t="s">
        <v>11</v>
      </c>
      <c r="AB7" s="5" t="s">
        <v>8</v>
      </c>
      <c r="AC7" s="6">
        <v>0</v>
      </c>
      <c r="AD7" s="6">
        <v>1</v>
      </c>
      <c r="AE7" s="6">
        <v>2</v>
      </c>
      <c r="AF7" s="6">
        <v>3</v>
      </c>
      <c r="AG7" s="6">
        <v>5</v>
      </c>
      <c r="AH7" s="7" t="s">
        <v>11</v>
      </c>
      <c r="AI7" s="5" t="s">
        <v>9</v>
      </c>
      <c r="AJ7" s="6">
        <v>0</v>
      </c>
      <c r="AK7" s="6">
        <v>1</v>
      </c>
      <c r="AL7" s="6">
        <v>2</v>
      </c>
      <c r="AM7" s="6">
        <v>3</v>
      </c>
      <c r="AN7" s="6">
        <v>5</v>
      </c>
      <c r="AO7" s="7" t="s">
        <v>11</v>
      </c>
      <c r="AP7" s="65" t="s">
        <v>1</v>
      </c>
      <c r="AQ7" s="161" t="s">
        <v>67</v>
      </c>
      <c r="AR7" s="198" t="s">
        <v>67</v>
      </c>
      <c r="AS7" s="162" t="s">
        <v>68</v>
      </c>
      <c r="AT7" s="73">
        <v>1</v>
      </c>
      <c r="AU7" s="74">
        <v>2</v>
      </c>
      <c r="AV7" s="74">
        <v>3</v>
      </c>
      <c r="AW7" s="74">
        <v>4</v>
      </c>
      <c r="AX7" s="74">
        <v>5</v>
      </c>
      <c r="AY7" s="74">
        <v>6</v>
      </c>
      <c r="AZ7" s="74">
        <v>7</v>
      </c>
      <c r="BA7" s="74">
        <v>8</v>
      </c>
      <c r="BB7" s="74">
        <v>9</v>
      </c>
      <c r="BC7" s="75">
        <v>10</v>
      </c>
      <c r="BD7" s="26" t="s">
        <v>28</v>
      </c>
      <c r="BE7" s="83" t="s">
        <v>48</v>
      </c>
      <c r="BF7" s="68" t="s">
        <v>1</v>
      </c>
      <c r="BG7" s="20">
        <v>1</v>
      </c>
      <c r="BH7" s="21">
        <v>2</v>
      </c>
      <c r="BI7" s="21">
        <v>3</v>
      </c>
      <c r="BJ7" s="21">
        <v>4</v>
      </c>
      <c r="BK7" s="21">
        <v>5</v>
      </c>
      <c r="BL7" s="21">
        <v>6</v>
      </c>
      <c r="BM7" s="21">
        <v>7</v>
      </c>
      <c r="BN7" s="21">
        <v>8</v>
      </c>
      <c r="BO7" s="21">
        <v>9</v>
      </c>
      <c r="BP7" s="22">
        <v>10</v>
      </c>
      <c r="BQ7" s="26" t="s">
        <v>27</v>
      </c>
      <c r="BR7" s="83" t="s">
        <v>48</v>
      </c>
      <c r="BS7" s="80" t="s">
        <v>1</v>
      </c>
      <c r="BT7" s="20">
        <v>1</v>
      </c>
      <c r="BU7" s="21">
        <v>2</v>
      </c>
      <c r="BV7" s="21">
        <v>3</v>
      </c>
      <c r="BW7" s="21">
        <v>4</v>
      </c>
      <c r="BX7" s="21">
        <v>5</v>
      </c>
      <c r="BY7" s="21">
        <v>6</v>
      </c>
      <c r="BZ7" s="21">
        <v>7</v>
      </c>
      <c r="CA7" s="21">
        <v>8</v>
      </c>
      <c r="CB7" s="21">
        <v>9</v>
      </c>
      <c r="CC7" s="22">
        <v>10</v>
      </c>
      <c r="CD7" s="26" t="s">
        <v>26</v>
      </c>
      <c r="CE7" s="173" t="s">
        <v>71</v>
      </c>
      <c r="CF7" s="173" t="s">
        <v>71</v>
      </c>
      <c r="CG7" s="169" t="s">
        <v>72</v>
      </c>
      <c r="CH7" s="169" t="s">
        <v>55</v>
      </c>
      <c r="CI7" s="83" t="s">
        <v>48</v>
      </c>
      <c r="CJ7" s="83" t="s">
        <v>77</v>
      </c>
      <c r="CK7" s="14" t="s">
        <v>50</v>
      </c>
      <c r="CL7" s="83" t="s">
        <v>24</v>
      </c>
      <c r="CM7" s="178" t="s">
        <v>73</v>
      </c>
    </row>
    <row r="8" spans="1:91" s="29" customFormat="1" ht="12.75" customHeight="1" thickTop="1">
      <c r="A8" s="124">
        <v>1</v>
      </c>
      <c r="B8" s="209">
        <v>82</v>
      </c>
      <c r="C8" s="209" t="s">
        <v>132</v>
      </c>
      <c r="D8" s="151" t="s">
        <v>133</v>
      </c>
      <c r="E8" s="151"/>
      <c r="F8" s="12" t="s">
        <v>86</v>
      </c>
      <c r="G8" s="206" t="s">
        <v>80</v>
      </c>
      <c r="H8" s="126">
        <v>25</v>
      </c>
      <c r="I8" s="124">
        <v>10</v>
      </c>
      <c r="J8" s="129">
        <v>6</v>
      </c>
      <c r="K8" s="130">
        <v>9</v>
      </c>
      <c r="L8" s="124">
        <v>18</v>
      </c>
      <c r="M8" s="129">
        <v>4</v>
      </c>
      <c r="N8" s="129">
        <v>5</v>
      </c>
      <c r="O8" s="129">
        <v>2</v>
      </c>
      <c r="P8" s="130">
        <v>1</v>
      </c>
      <c r="Q8" s="205">
        <v>0</v>
      </c>
      <c r="R8" s="130">
        <v>0</v>
      </c>
      <c r="S8" s="217">
        <v>5.46</v>
      </c>
      <c r="T8" s="183">
        <v>12676658.6</v>
      </c>
      <c r="U8" s="91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4">
        <v>0</v>
      </c>
      <c r="AB8" s="91">
        <v>0</v>
      </c>
      <c r="AC8" s="93">
        <v>0</v>
      </c>
      <c r="AD8" s="93">
        <v>0</v>
      </c>
      <c r="AE8" s="93">
        <v>0</v>
      </c>
      <c r="AF8" s="93">
        <v>0</v>
      </c>
      <c r="AG8" s="93">
        <v>0</v>
      </c>
      <c r="AH8" s="94">
        <v>0</v>
      </c>
      <c r="AI8" s="91">
        <v>0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  <c r="AO8" s="94">
        <v>0</v>
      </c>
      <c r="AP8" s="95">
        <v>82</v>
      </c>
      <c r="AQ8" s="163"/>
      <c r="AR8" s="197">
        <v>0</v>
      </c>
      <c r="AS8" s="164">
        <v>0</v>
      </c>
      <c r="AT8" s="97"/>
      <c r="AU8" s="97"/>
      <c r="AV8" s="97"/>
      <c r="AW8" s="97"/>
      <c r="AX8" s="97"/>
      <c r="AY8" s="97"/>
      <c r="AZ8" s="97"/>
      <c r="BA8" s="97"/>
      <c r="BB8" s="97"/>
      <c r="BC8" s="98"/>
      <c r="BD8" s="116">
        <v>0</v>
      </c>
      <c r="BE8" s="100"/>
      <c r="BF8" s="101">
        <v>82</v>
      </c>
      <c r="BG8" s="102"/>
      <c r="BH8" s="103"/>
      <c r="BI8" s="103"/>
      <c r="BJ8" s="103"/>
      <c r="BK8" s="103"/>
      <c r="BL8" s="103"/>
      <c r="BM8" s="103"/>
      <c r="BN8" s="103"/>
      <c r="BO8" s="103"/>
      <c r="BP8" s="104"/>
      <c r="BQ8" s="99">
        <v>0</v>
      </c>
      <c r="BR8" s="100">
        <v>0</v>
      </c>
      <c r="BS8" s="105">
        <v>82</v>
      </c>
      <c r="BT8" s="96"/>
      <c r="BU8" s="97"/>
      <c r="BV8" s="97"/>
      <c r="BW8" s="97"/>
      <c r="BX8" s="97"/>
      <c r="BY8" s="97"/>
      <c r="BZ8" s="97"/>
      <c r="CA8" s="97"/>
      <c r="CB8" s="97"/>
      <c r="CC8" s="98"/>
      <c r="CD8" s="99">
        <v>0</v>
      </c>
      <c r="CE8" s="181">
        <v>0.25</v>
      </c>
      <c r="CF8" s="174"/>
      <c r="CG8" s="164">
        <v>0</v>
      </c>
      <c r="CH8" s="175">
        <v>0</v>
      </c>
      <c r="CI8" s="100">
        <v>0</v>
      </c>
      <c r="CJ8" s="204">
        <v>0</v>
      </c>
      <c r="CK8" s="92"/>
      <c r="CL8" s="100"/>
      <c r="CM8" s="179" t="s">
        <v>80</v>
      </c>
    </row>
    <row r="9" spans="1:91" s="29" customFormat="1" ht="12.75" customHeight="1">
      <c r="A9" s="110">
        <v>2</v>
      </c>
      <c r="B9" s="209">
        <v>81</v>
      </c>
      <c r="C9" s="209" t="s">
        <v>134</v>
      </c>
      <c r="D9" s="151" t="s">
        <v>135</v>
      </c>
      <c r="E9" s="151" t="s">
        <v>104</v>
      </c>
      <c r="F9" s="12" t="s">
        <v>105</v>
      </c>
      <c r="G9" s="207" t="s">
        <v>80</v>
      </c>
      <c r="H9" s="125">
        <v>36</v>
      </c>
      <c r="I9" s="110">
        <v>17</v>
      </c>
      <c r="J9" s="108">
        <v>6</v>
      </c>
      <c r="K9" s="109">
        <v>13</v>
      </c>
      <c r="L9" s="110">
        <v>15</v>
      </c>
      <c r="M9" s="108">
        <v>5</v>
      </c>
      <c r="N9" s="108">
        <v>3</v>
      </c>
      <c r="O9" s="108">
        <v>5</v>
      </c>
      <c r="P9" s="109">
        <v>2</v>
      </c>
      <c r="Q9" s="110">
        <v>0</v>
      </c>
      <c r="R9" s="109">
        <v>0</v>
      </c>
      <c r="S9" s="218">
        <v>5.49</v>
      </c>
      <c r="T9" s="183">
        <v>11547446.4</v>
      </c>
      <c r="U9" s="106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11">
        <v>0</v>
      </c>
      <c r="AB9" s="106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11">
        <v>0</v>
      </c>
      <c r="AI9" s="106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0</v>
      </c>
      <c r="AO9" s="111">
        <v>0</v>
      </c>
      <c r="AP9" s="112">
        <v>81</v>
      </c>
      <c r="AQ9" s="165"/>
      <c r="AR9" s="166">
        <v>0</v>
      </c>
      <c r="AS9" s="167">
        <v>0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5"/>
      <c r="BD9" s="116">
        <v>0</v>
      </c>
      <c r="BE9" s="117"/>
      <c r="BF9" s="118">
        <v>81</v>
      </c>
      <c r="BG9" s="119"/>
      <c r="BH9" s="120"/>
      <c r="BI9" s="120"/>
      <c r="BJ9" s="120"/>
      <c r="BK9" s="120"/>
      <c r="BL9" s="120"/>
      <c r="BM9" s="120"/>
      <c r="BN9" s="120"/>
      <c r="BO9" s="120"/>
      <c r="BP9" s="121"/>
      <c r="BQ9" s="116">
        <v>0</v>
      </c>
      <c r="BR9" s="117">
        <v>0</v>
      </c>
      <c r="BS9" s="122">
        <v>81</v>
      </c>
      <c r="BT9" s="113"/>
      <c r="BU9" s="114"/>
      <c r="BV9" s="114"/>
      <c r="BW9" s="114"/>
      <c r="BX9" s="114"/>
      <c r="BY9" s="114"/>
      <c r="BZ9" s="114"/>
      <c r="CA9" s="114"/>
      <c r="CB9" s="114"/>
      <c r="CC9" s="115"/>
      <c r="CD9" s="116">
        <v>0</v>
      </c>
      <c r="CE9" s="182">
        <v>0.25</v>
      </c>
      <c r="CF9" s="176"/>
      <c r="CG9" s="167">
        <v>0</v>
      </c>
      <c r="CH9" s="177">
        <v>0</v>
      </c>
      <c r="CI9" s="117">
        <v>0</v>
      </c>
      <c r="CJ9" s="117">
        <v>0</v>
      </c>
      <c r="CK9" s="107"/>
      <c r="CL9" s="117"/>
      <c r="CM9" s="180" t="s">
        <v>80</v>
      </c>
    </row>
    <row r="10" spans="1:91" s="29" customFormat="1" ht="12.75" customHeight="1">
      <c r="A10" s="110">
        <v>3</v>
      </c>
      <c r="B10" s="209">
        <v>108</v>
      </c>
      <c r="C10" s="209" t="s">
        <v>136</v>
      </c>
      <c r="D10" s="151" t="s">
        <v>137</v>
      </c>
      <c r="E10" s="151" t="s">
        <v>85</v>
      </c>
      <c r="F10" s="12" t="s">
        <v>86</v>
      </c>
      <c r="G10" s="207" t="s">
        <v>80</v>
      </c>
      <c r="H10" s="125">
        <v>38</v>
      </c>
      <c r="I10" s="110">
        <v>11</v>
      </c>
      <c r="J10" s="108">
        <v>16</v>
      </c>
      <c r="K10" s="109">
        <v>11</v>
      </c>
      <c r="L10" s="110">
        <v>12</v>
      </c>
      <c r="M10" s="108">
        <v>9</v>
      </c>
      <c r="N10" s="108">
        <v>2</v>
      </c>
      <c r="O10" s="108">
        <v>5</v>
      </c>
      <c r="P10" s="109">
        <v>2</v>
      </c>
      <c r="Q10" s="110">
        <v>0</v>
      </c>
      <c r="R10" s="109">
        <v>0</v>
      </c>
      <c r="S10" s="218">
        <v>5.37</v>
      </c>
      <c r="T10" s="183">
        <v>11321519.2</v>
      </c>
      <c r="U10" s="106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11">
        <v>0</v>
      </c>
      <c r="AB10" s="106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11">
        <v>0</v>
      </c>
      <c r="AI10" s="106">
        <v>0</v>
      </c>
      <c r="AJ10" s="108">
        <v>0</v>
      </c>
      <c r="AK10" s="108">
        <v>0</v>
      </c>
      <c r="AL10" s="108">
        <v>0</v>
      </c>
      <c r="AM10" s="108">
        <v>0</v>
      </c>
      <c r="AN10" s="108">
        <v>0</v>
      </c>
      <c r="AO10" s="111">
        <v>0</v>
      </c>
      <c r="AP10" s="112">
        <v>108</v>
      </c>
      <c r="AQ10" s="165"/>
      <c r="AR10" s="166">
        <v>0</v>
      </c>
      <c r="AS10" s="167">
        <v>0</v>
      </c>
      <c r="AT10" s="114"/>
      <c r="AU10" s="114"/>
      <c r="AV10" s="114"/>
      <c r="AW10" s="114"/>
      <c r="AX10" s="114"/>
      <c r="AY10" s="114"/>
      <c r="AZ10" s="114"/>
      <c r="BA10" s="114"/>
      <c r="BB10" s="114"/>
      <c r="BC10" s="115"/>
      <c r="BD10" s="116">
        <v>0</v>
      </c>
      <c r="BE10" s="117"/>
      <c r="BF10" s="118">
        <v>108</v>
      </c>
      <c r="BG10" s="119"/>
      <c r="BH10" s="120"/>
      <c r="BI10" s="120"/>
      <c r="BJ10" s="120"/>
      <c r="BK10" s="120"/>
      <c r="BL10" s="120"/>
      <c r="BM10" s="120"/>
      <c r="BN10" s="120"/>
      <c r="BO10" s="120"/>
      <c r="BP10" s="121"/>
      <c r="BQ10" s="116">
        <v>0</v>
      </c>
      <c r="BR10" s="117">
        <v>0</v>
      </c>
      <c r="BS10" s="122">
        <v>108</v>
      </c>
      <c r="BT10" s="113"/>
      <c r="BU10" s="114"/>
      <c r="BV10" s="114"/>
      <c r="BW10" s="114"/>
      <c r="BX10" s="114"/>
      <c r="BY10" s="114"/>
      <c r="BZ10" s="114"/>
      <c r="CA10" s="114"/>
      <c r="CB10" s="114"/>
      <c r="CC10" s="115"/>
      <c r="CD10" s="116">
        <v>0</v>
      </c>
      <c r="CE10" s="182">
        <v>0.25</v>
      </c>
      <c r="CF10" s="176"/>
      <c r="CG10" s="167">
        <v>0</v>
      </c>
      <c r="CH10" s="177">
        <v>0</v>
      </c>
      <c r="CI10" s="117">
        <v>0</v>
      </c>
      <c r="CJ10" s="117">
        <v>0</v>
      </c>
      <c r="CK10" s="107"/>
      <c r="CL10" s="117"/>
      <c r="CM10" s="180" t="s">
        <v>80</v>
      </c>
    </row>
    <row r="11" spans="1:91" s="29" customFormat="1" ht="12.75" customHeight="1">
      <c r="A11" s="110">
        <v>4</v>
      </c>
      <c r="B11" s="209">
        <v>85</v>
      </c>
      <c r="C11" s="209" t="s">
        <v>138</v>
      </c>
      <c r="D11" s="151" t="s">
        <v>135</v>
      </c>
      <c r="E11" s="151" t="s">
        <v>104</v>
      </c>
      <c r="F11" s="12" t="s">
        <v>105</v>
      </c>
      <c r="G11" s="207" t="s">
        <v>80</v>
      </c>
      <c r="H11" s="125">
        <v>38</v>
      </c>
      <c r="I11" s="110">
        <v>13</v>
      </c>
      <c r="J11" s="108">
        <v>12</v>
      </c>
      <c r="K11" s="109">
        <v>13</v>
      </c>
      <c r="L11" s="110">
        <v>12</v>
      </c>
      <c r="M11" s="108">
        <v>9</v>
      </c>
      <c r="N11" s="108">
        <v>2</v>
      </c>
      <c r="O11" s="108">
        <v>5</v>
      </c>
      <c r="P11" s="109">
        <v>2</v>
      </c>
      <c r="Q11" s="110">
        <v>0</v>
      </c>
      <c r="R11" s="109">
        <v>0</v>
      </c>
      <c r="S11" s="218">
        <v>5.43</v>
      </c>
      <c r="T11" s="183">
        <v>11321432.8</v>
      </c>
      <c r="U11" s="106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11">
        <v>0</v>
      </c>
      <c r="AB11" s="106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11">
        <v>0</v>
      </c>
      <c r="AI11" s="106">
        <v>0</v>
      </c>
      <c r="AJ11" s="108">
        <v>0</v>
      </c>
      <c r="AK11" s="108">
        <v>0</v>
      </c>
      <c r="AL11" s="108">
        <v>0</v>
      </c>
      <c r="AM11" s="108">
        <v>0</v>
      </c>
      <c r="AN11" s="108">
        <v>0</v>
      </c>
      <c r="AO11" s="111">
        <v>0</v>
      </c>
      <c r="AP11" s="112">
        <v>85</v>
      </c>
      <c r="AQ11" s="165"/>
      <c r="AR11" s="166">
        <v>0</v>
      </c>
      <c r="AS11" s="167">
        <v>0</v>
      </c>
      <c r="AT11" s="114"/>
      <c r="AU11" s="114"/>
      <c r="AV11" s="114"/>
      <c r="AW11" s="114"/>
      <c r="AX11" s="114"/>
      <c r="AY11" s="114"/>
      <c r="AZ11" s="114"/>
      <c r="BA11" s="114"/>
      <c r="BB11" s="114"/>
      <c r="BC11" s="115"/>
      <c r="BD11" s="116">
        <v>0</v>
      </c>
      <c r="BE11" s="117"/>
      <c r="BF11" s="118">
        <v>85</v>
      </c>
      <c r="BG11" s="119"/>
      <c r="BH11" s="120"/>
      <c r="BI11" s="120"/>
      <c r="BJ11" s="120"/>
      <c r="BK11" s="120"/>
      <c r="BL11" s="114"/>
      <c r="BM11" s="120"/>
      <c r="BN11" s="120"/>
      <c r="BO11" s="120"/>
      <c r="BP11" s="121"/>
      <c r="BQ11" s="116">
        <v>0</v>
      </c>
      <c r="BR11" s="117">
        <v>0</v>
      </c>
      <c r="BS11" s="122">
        <v>85</v>
      </c>
      <c r="BT11" s="113"/>
      <c r="BU11" s="114"/>
      <c r="BV11" s="114"/>
      <c r="BW11" s="114"/>
      <c r="BX11" s="114"/>
      <c r="BY11" s="114"/>
      <c r="BZ11" s="114"/>
      <c r="CA11" s="114"/>
      <c r="CB11" s="114"/>
      <c r="CC11" s="115"/>
      <c r="CD11" s="116">
        <v>0</v>
      </c>
      <c r="CE11" s="182">
        <v>0.25</v>
      </c>
      <c r="CF11" s="176"/>
      <c r="CG11" s="167">
        <v>0</v>
      </c>
      <c r="CH11" s="177">
        <v>0</v>
      </c>
      <c r="CI11" s="117">
        <v>0</v>
      </c>
      <c r="CJ11" s="117">
        <v>0</v>
      </c>
      <c r="CK11" s="107"/>
      <c r="CL11" s="117"/>
      <c r="CM11" s="180" t="s">
        <v>80</v>
      </c>
    </row>
    <row r="12" spans="1:91" s="29" customFormat="1" ht="12.75" customHeight="1">
      <c r="A12" s="110">
        <v>5</v>
      </c>
      <c r="B12" s="209">
        <v>109</v>
      </c>
      <c r="C12" s="209" t="s">
        <v>139</v>
      </c>
      <c r="D12" s="151" t="s">
        <v>140</v>
      </c>
      <c r="E12" s="151" t="s">
        <v>80</v>
      </c>
      <c r="F12" s="12" t="s">
        <v>105</v>
      </c>
      <c r="G12" s="207" t="s">
        <v>80</v>
      </c>
      <c r="H12" s="125">
        <v>42</v>
      </c>
      <c r="I12" s="110">
        <v>16</v>
      </c>
      <c r="J12" s="108">
        <v>20</v>
      </c>
      <c r="K12" s="109">
        <v>6</v>
      </c>
      <c r="L12" s="110">
        <v>13</v>
      </c>
      <c r="M12" s="108">
        <v>5</v>
      </c>
      <c r="N12" s="108">
        <v>5</v>
      </c>
      <c r="O12" s="108">
        <v>4</v>
      </c>
      <c r="P12" s="109">
        <v>3</v>
      </c>
      <c r="Q12" s="110">
        <v>0</v>
      </c>
      <c r="R12" s="109">
        <v>0</v>
      </c>
      <c r="S12" s="218">
        <v>5.32</v>
      </c>
      <c r="T12" s="183">
        <v>10927882.2</v>
      </c>
      <c r="U12" s="106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11">
        <v>0</v>
      </c>
      <c r="AB12" s="106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11">
        <v>0</v>
      </c>
      <c r="AI12" s="106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11">
        <v>0</v>
      </c>
      <c r="AP12" s="112">
        <v>109</v>
      </c>
      <c r="AQ12" s="165"/>
      <c r="AR12" s="166">
        <v>0</v>
      </c>
      <c r="AS12" s="167">
        <v>0</v>
      </c>
      <c r="AT12" s="114"/>
      <c r="AU12" s="114"/>
      <c r="AV12" s="114"/>
      <c r="AW12" s="114"/>
      <c r="AX12" s="114"/>
      <c r="AY12" s="114"/>
      <c r="AZ12" s="114"/>
      <c r="BA12" s="114"/>
      <c r="BB12" s="114"/>
      <c r="BC12" s="115"/>
      <c r="BD12" s="116">
        <v>0</v>
      </c>
      <c r="BE12" s="117"/>
      <c r="BF12" s="118">
        <v>109</v>
      </c>
      <c r="BG12" s="119"/>
      <c r="BH12" s="120"/>
      <c r="BI12" s="120"/>
      <c r="BJ12" s="120"/>
      <c r="BK12" s="120"/>
      <c r="BL12" s="120"/>
      <c r="BM12" s="120"/>
      <c r="BN12" s="120"/>
      <c r="BO12" s="120"/>
      <c r="BP12" s="121"/>
      <c r="BQ12" s="116">
        <v>0</v>
      </c>
      <c r="BR12" s="117">
        <v>0</v>
      </c>
      <c r="BS12" s="122">
        <v>109</v>
      </c>
      <c r="BT12" s="113"/>
      <c r="BU12" s="114"/>
      <c r="BV12" s="114"/>
      <c r="BW12" s="114"/>
      <c r="BX12" s="114"/>
      <c r="BY12" s="114"/>
      <c r="BZ12" s="114"/>
      <c r="CA12" s="114"/>
      <c r="CB12" s="114"/>
      <c r="CC12" s="115"/>
      <c r="CD12" s="116">
        <v>0</v>
      </c>
      <c r="CE12" s="182">
        <v>0.25</v>
      </c>
      <c r="CF12" s="176"/>
      <c r="CG12" s="167">
        <v>0</v>
      </c>
      <c r="CH12" s="177">
        <v>0</v>
      </c>
      <c r="CI12" s="117">
        <v>0</v>
      </c>
      <c r="CJ12" s="117">
        <v>0</v>
      </c>
      <c r="CK12" s="107"/>
      <c r="CL12" s="117"/>
      <c r="CM12" s="180" t="s">
        <v>80</v>
      </c>
    </row>
    <row r="13" spans="1:91" s="29" customFormat="1" ht="12.75" customHeight="1">
      <c r="A13" s="110">
        <v>6</v>
      </c>
      <c r="B13" s="209">
        <v>83</v>
      </c>
      <c r="C13" s="209" t="s">
        <v>141</v>
      </c>
      <c r="D13" s="151" t="s">
        <v>142</v>
      </c>
      <c r="E13" s="151" t="s">
        <v>85</v>
      </c>
      <c r="F13" s="12" t="s">
        <v>86</v>
      </c>
      <c r="G13" s="207" t="s">
        <v>80</v>
      </c>
      <c r="H13" s="125">
        <v>45</v>
      </c>
      <c r="I13" s="110">
        <v>14</v>
      </c>
      <c r="J13" s="108">
        <v>17</v>
      </c>
      <c r="K13" s="109">
        <v>14</v>
      </c>
      <c r="L13" s="110">
        <v>12</v>
      </c>
      <c r="M13" s="108">
        <v>6</v>
      </c>
      <c r="N13" s="108">
        <v>3</v>
      </c>
      <c r="O13" s="108">
        <v>6</v>
      </c>
      <c r="P13" s="109">
        <v>3</v>
      </c>
      <c r="Q13" s="110">
        <v>0</v>
      </c>
      <c r="R13" s="109">
        <v>0</v>
      </c>
      <c r="S13" s="218">
        <v>5.5</v>
      </c>
      <c r="T13" s="183">
        <v>10618443</v>
      </c>
      <c r="U13" s="106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11">
        <v>0</v>
      </c>
      <c r="AB13" s="106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11">
        <v>0</v>
      </c>
      <c r="AI13" s="106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11">
        <v>0</v>
      </c>
      <c r="AP13" s="112">
        <v>83</v>
      </c>
      <c r="AQ13" s="165"/>
      <c r="AR13" s="166">
        <v>0</v>
      </c>
      <c r="AS13" s="167">
        <v>0</v>
      </c>
      <c r="AT13" s="194"/>
      <c r="AU13" s="194"/>
      <c r="AV13" s="194"/>
      <c r="AW13" s="194"/>
      <c r="AX13" s="194"/>
      <c r="AY13" s="194"/>
      <c r="AZ13" s="194"/>
      <c r="BA13" s="194"/>
      <c r="BB13" s="194"/>
      <c r="BC13" s="195"/>
      <c r="BD13" s="116">
        <v>0</v>
      </c>
      <c r="BE13" s="117"/>
      <c r="BF13" s="118">
        <v>83</v>
      </c>
      <c r="BG13" s="119"/>
      <c r="BH13" s="120"/>
      <c r="BI13" s="120"/>
      <c r="BJ13" s="120"/>
      <c r="BK13" s="120"/>
      <c r="BL13" s="120"/>
      <c r="BM13" s="120"/>
      <c r="BN13" s="120"/>
      <c r="BO13" s="120"/>
      <c r="BP13" s="121"/>
      <c r="BQ13" s="116">
        <v>0</v>
      </c>
      <c r="BR13" s="117">
        <v>0</v>
      </c>
      <c r="BS13" s="122">
        <v>83</v>
      </c>
      <c r="BT13" s="113"/>
      <c r="BU13" s="114"/>
      <c r="BV13" s="114"/>
      <c r="BW13" s="114"/>
      <c r="BX13" s="114"/>
      <c r="BY13" s="114"/>
      <c r="BZ13" s="114"/>
      <c r="CA13" s="114"/>
      <c r="CB13" s="114"/>
      <c r="CC13" s="115"/>
      <c r="CD13" s="116">
        <v>0</v>
      </c>
      <c r="CE13" s="182">
        <v>0.25</v>
      </c>
      <c r="CF13" s="176"/>
      <c r="CG13" s="167">
        <v>0</v>
      </c>
      <c r="CH13" s="177">
        <v>0</v>
      </c>
      <c r="CI13" s="117">
        <v>0</v>
      </c>
      <c r="CJ13" s="117">
        <v>0</v>
      </c>
      <c r="CK13" s="107"/>
      <c r="CL13" s="117"/>
      <c r="CM13" s="180" t="s">
        <v>80</v>
      </c>
    </row>
    <row r="14" spans="1:91" s="29" customFormat="1" ht="12.75" customHeight="1">
      <c r="A14" s="110">
        <v>7</v>
      </c>
      <c r="B14" s="209">
        <v>110</v>
      </c>
      <c r="C14" s="209" t="s">
        <v>143</v>
      </c>
      <c r="D14" s="151" t="s">
        <v>144</v>
      </c>
      <c r="E14" s="151" t="s">
        <v>104</v>
      </c>
      <c r="F14" s="12" t="s">
        <v>105</v>
      </c>
      <c r="G14" s="207" t="s">
        <v>80</v>
      </c>
      <c r="H14" s="125">
        <v>46</v>
      </c>
      <c r="I14" s="110">
        <v>18</v>
      </c>
      <c r="J14" s="108">
        <v>13</v>
      </c>
      <c r="K14" s="109">
        <v>15</v>
      </c>
      <c r="L14" s="110">
        <v>8</v>
      </c>
      <c r="M14" s="108">
        <v>10</v>
      </c>
      <c r="N14" s="108">
        <v>4</v>
      </c>
      <c r="O14" s="108">
        <v>6</v>
      </c>
      <c r="P14" s="109">
        <v>2</v>
      </c>
      <c r="Q14" s="110">
        <v>0</v>
      </c>
      <c r="R14" s="109">
        <v>0</v>
      </c>
      <c r="S14" s="218">
        <v>5.43</v>
      </c>
      <c r="T14" s="183">
        <v>10482642.8</v>
      </c>
      <c r="U14" s="106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11">
        <v>0</v>
      </c>
      <c r="AB14" s="106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11">
        <v>0</v>
      </c>
      <c r="AI14" s="106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11">
        <v>0</v>
      </c>
      <c r="AP14" s="112">
        <v>110</v>
      </c>
      <c r="AQ14" s="165"/>
      <c r="AR14" s="166">
        <v>0</v>
      </c>
      <c r="AS14" s="167">
        <v>0</v>
      </c>
      <c r="AT14" s="114"/>
      <c r="AU14" s="114"/>
      <c r="AV14" s="114"/>
      <c r="AW14" s="208"/>
      <c r="AX14" s="114"/>
      <c r="AY14" s="114"/>
      <c r="AZ14" s="114"/>
      <c r="BA14" s="114"/>
      <c r="BB14" s="114"/>
      <c r="BC14" s="115"/>
      <c r="BD14" s="116">
        <v>0</v>
      </c>
      <c r="BE14" s="117"/>
      <c r="BF14" s="118">
        <v>110</v>
      </c>
      <c r="BG14" s="119"/>
      <c r="BH14" s="120"/>
      <c r="BI14" s="120"/>
      <c r="BJ14" s="208"/>
      <c r="BK14" s="120"/>
      <c r="BL14" s="120"/>
      <c r="BM14" s="120"/>
      <c r="BN14" s="120"/>
      <c r="BO14" s="120"/>
      <c r="BP14" s="121"/>
      <c r="BQ14" s="116">
        <v>0</v>
      </c>
      <c r="BR14" s="117">
        <v>0</v>
      </c>
      <c r="BS14" s="122">
        <v>110</v>
      </c>
      <c r="BT14" s="113"/>
      <c r="BU14" s="114"/>
      <c r="BV14" s="114"/>
      <c r="BW14" s="114"/>
      <c r="BX14" s="114"/>
      <c r="BY14" s="114"/>
      <c r="BZ14" s="114"/>
      <c r="CA14" s="114"/>
      <c r="CB14" s="114"/>
      <c r="CC14" s="115"/>
      <c r="CD14" s="116">
        <v>0</v>
      </c>
      <c r="CE14" s="182">
        <v>0.25</v>
      </c>
      <c r="CF14" s="176"/>
      <c r="CG14" s="167">
        <v>0</v>
      </c>
      <c r="CH14" s="177">
        <v>0</v>
      </c>
      <c r="CI14" s="117">
        <v>0</v>
      </c>
      <c r="CJ14" s="117">
        <v>0</v>
      </c>
      <c r="CK14" s="107"/>
      <c r="CL14" s="117"/>
      <c r="CM14" s="180" t="s">
        <v>80</v>
      </c>
    </row>
    <row r="15" spans="1:91" s="29" customFormat="1" ht="12.75" customHeight="1">
      <c r="A15" s="110">
        <v>8</v>
      </c>
      <c r="B15" s="209">
        <v>93</v>
      </c>
      <c r="C15" s="209" t="s">
        <v>145</v>
      </c>
      <c r="D15" s="151" t="s">
        <v>146</v>
      </c>
      <c r="E15" s="151" t="s">
        <v>104</v>
      </c>
      <c r="F15" s="12" t="s">
        <v>105</v>
      </c>
      <c r="G15" s="207" t="s">
        <v>80</v>
      </c>
      <c r="H15" s="125">
        <v>51</v>
      </c>
      <c r="I15" s="110">
        <v>19</v>
      </c>
      <c r="J15" s="108">
        <v>17</v>
      </c>
      <c r="K15" s="109">
        <v>15</v>
      </c>
      <c r="L15" s="110">
        <v>10</v>
      </c>
      <c r="M15" s="108">
        <v>7</v>
      </c>
      <c r="N15" s="108">
        <v>3</v>
      </c>
      <c r="O15" s="108">
        <v>6</v>
      </c>
      <c r="P15" s="109">
        <v>4</v>
      </c>
      <c r="Q15" s="110">
        <v>0</v>
      </c>
      <c r="R15" s="109">
        <v>0</v>
      </c>
      <c r="S15" s="218">
        <v>5.27</v>
      </c>
      <c r="T15" s="183">
        <v>9999775.2</v>
      </c>
      <c r="U15" s="106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11">
        <v>0</v>
      </c>
      <c r="AB15" s="106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11">
        <v>0</v>
      </c>
      <c r="AI15" s="106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11">
        <v>0</v>
      </c>
      <c r="AP15" s="112">
        <v>93</v>
      </c>
      <c r="AQ15" s="165"/>
      <c r="AR15" s="166">
        <v>0</v>
      </c>
      <c r="AS15" s="167">
        <v>0</v>
      </c>
      <c r="AT15" s="114"/>
      <c r="AU15" s="114"/>
      <c r="AV15" s="114"/>
      <c r="AW15" s="114"/>
      <c r="AX15" s="114"/>
      <c r="AY15" s="114"/>
      <c r="AZ15" s="114"/>
      <c r="BA15" s="114"/>
      <c r="BB15" s="114"/>
      <c r="BC15" s="115"/>
      <c r="BD15" s="116">
        <v>0</v>
      </c>
      <c r="BE15" s="117"/>
      <c r="BF15" s="118">
        <v>93</v>
      </c>
      <c r="BG15" s="119"/>
      <c r="BH15" s="120"/>
      <c r="BI15" s="120"/>
      <c r="BJ15" s="120"/>
      <c r="BK15" s="120"/>
      <c r="BL15" s="120"/>
      <c r="BM15" s="120"/>
      <c r="BN15" s="120"/>
      <c r="BO15" s="120"/>
      <c r="BP15" s="121"/>
      <c r="BQ15" s="116">
        <v>0</v>
      </c>
      <c r="BR15" s="117">
        <v>0</v>
      </c>
      <c r="BS15" s="122">
        <v>93</v>
      </c>
      <c r="BT15" s="113"/>
      <c r="BU15" s="114"/>
      <c r="BV15" s="114"/>
      <c r="BW15" s="114"/>
      <c r="BX15" s="114"/>
      <c r="BY15" s="114"/>
      <c r="BZ15" s="114"/>
      <c r="CA15" s="114"/>
      <c r="CB15" s="114"/>
      <c r="CC15" s="115"/>
      <c r="CD15" s="116">
        <v>0</v>
      </c>
      <c r="CE15" s="182">
        <v>0.25</v>
      </c>
      <c r="CF15" s="176"/>
      <c r="CG15" s="167">
        <v>0</v>
      </c>
      <c r="CH15" s="177">
        <v>0</v>
      </c>
      <c r="CI15" s="117">
        <v>0</v>
      </c>
      <c r="CJ15" s="117">
        <v>0</v>
      </c>
      <c r="CK15" s="107"/>
      <c r="CL15" s="117"/>
      <c r="CM15" s="180" t="s">
        <v>80</v>
      </c>
    </row>
    <row r="16" spans="1:91" s="29" customFormat="1" ht="12.75" customHeight="1">
      <c r="A16" s="110">
        <v>9</v>
      </c>
      <c r="B16" s="209">
        <v>87</v>
      </c>
      <c r="C16" s="209" t="s">
        <v>147</v>
      </c>
      <c r="D16" s="151" t="s">
        <v>113</v>
      </c>
      <c r="E16" s="151"/>
      <c r="F16" s="12" t="s">
        <v>97</v>
      </c>
      <c r="G16" s="207" t="s">
        <v>80</v>
      </c>
      <c r="H16" s="125">
        <v>54</v>
      </c>
      <c r="I16" s="110">
        <v>18</v>
      </c>
      <c r="J16" s="108">
        <v>14</v>
      </c>
      <c r="K16" s="109">
        <v>22</v>
      </c>
      <c r="L16" s="110">
        <v>11</v>
      </c>
      <c r="M16" s="108">
        <v>5</v>
      </c>
      <c r="N16" s="108">
        <v>3</v>
      </c>
      <c r="O16" s="108">
        <v>6</v>
      </c>
      <c r="P16" s="109">
        <v>5</v>
      </c>
      <c r="Q16" s="196">
        <v>0</v>
      </c>
      <c r="R16" s="109">
        <v>0</v>
      </c>
      <c r="S16" s="218">
        <v>5.24</v>
      </c>
      <c r="T16" s="183">
        <v>9707819.4</v>
      </c>
      <c r="U16" s="106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11">
        <v>0</v>
      </c>
      <c r="AB16" s="106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11">
        <v>0</v>
      </c>
      <c r="AI16" s="106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11">
        <v>0</v>
      </c>
      <c r="AP16" s="112">
        <v>87</v>
      </c>
      <c r="AQ16" s="165"/>
      <c r="AR16" s="166">
        <v>0</v>
      </c>
      <c r="AS16" s="167">
        <v>0</v>
      </c>
      <c r="AT16" s="114"/>
      <c r="AU16" s="114"/>
      <c r="AV16" s="114"/>
      <c r="AW16" s="114"/>
      <c r="AX16" s="114"/>
      <c r="AY16" s="114"/>
      <c r="AZ16" s="114"/>
      <c r="BA16" s="114"/>
      <c r="BB16" s="114"/>
      <c r="BC16" s="115"/>
      <c r="BD16" s="116">
        <v>0</v>
      </c>
      <c r="BE16" s="117"/>
      <c r="BF16" s="118">
        <v>87</v>
      </c>
      <c r="BG16" s="119"/>
      <c r="BH16" s="120"/>
      <c r="BI16" s="120"/>
      <c r="BJ16" s="120"/>
      <c r="BK16" s="120"/>
      <c r="BL16" s="120"/>
      <c r="BM16" s="120"/>
      <c r="BN16" s="120"/>
      <c r="BO16" s="120"/>
      <c r="BP16" s="121"/>
      <c r="BQ16" s="116">
        <v>0</v>
      </c>
      <c r="BR16" s="117">
        <v>0</v>
      </c>
      <c r="BS16" s="122">
        <v>87</v>
      </c>
      <c r="BT16" s="113"/>
      <c r="BU16" s="114"/>
      <c r="BV16" s="114"/>
      <c r="BW16" s="114"/>
      <c r="BX16" s="114"/>
      <c r="BY16" s="114"/>
      <c r="BZ16" s="114"/>
      <c r="CA16" s="114"/>
      <c r="CB16" s="114"/>
      <c r="CC16" s="115"/>
      <c r="CD16" s="116">
        <v>0</v>
      </c>
      <c r="CE16" s="182">
        <v>0.25</v>
      </c>
      <c r="CF16" s="176"/>
      <c r="CG16" s="167">
        <v>0</v>
      </c>
      <c r="CH16" s="177">
        <v>0</v>
      </c>
      <c r="CI16" s="117">
        <v>0</v>
      </c>
      <c r="CJ16" s="117">
        <v>0</v>
      </c>
      <c r="CK16" s="107"/>
      <c r="CL16" s="117"/>
      <c r="CM16" s="180" t="s">
        <v>80</v>
      </c>
    </row>
    <row r="17" spans="1:91" s="29" customFormat="1" ht="12.75" customHeight="1">
      <c r="A17" s="110">
        <v>10</v>
      </c>
      <c r="B17" s="209">
        <v>97</v>
      </c>
      <c r="C17" s="209" t="s">
        <v>148</v>
      </c>
      <c r="D17" s="151" t="s">
        <v>107</v>
      </c>
      <c r="E17" s="151"/>
      <c r="F17" s="12" t="s">
        <v>105</v>
      </c>
      <c r="G17" s="207" t="s">
        <v>80</v>
      </c>
      <c r="H17" s="125">
        <v>54</v>
      </c>
      <c r="I17" s="110">
        <v>18</v>
      </c>
      <c r="J17" s="108">
        <v>24</v>
      </c>
      <c r="K17" s="109">
        <v>12</v>
      </c>
      <c r="L17" s="110">
        <v>11</v>
      </c>
      <c r="M17" s="108">
        <v>3</v>
      </c>
      <c r="N17" s="108">
        <v>5</v>
      </c>
      <c r="O17" s="108">
        <v>7</v>
      </c>
      <c r="P17" s="109">
        <v>4</v>
      </c>
      <c r="Q17" s="110">
        <v>0</v>
      </c>
      <c r="R17" s="109">
        <v>0</v>
      </c>
      <c r="S17" s="218">
        <v>5.4</v>
      </c>
      <c r="T17" s="183">
        <v>9705798</v>
      </c>
      <c r="U17" s="106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11">
        <v>0</v>
      </c>
      <c r="AB17" s="106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11">
        <v>0</v>
      </c>
      <c r="AI17" s="106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11">
        <v>0</v>
      </c>
      <c r="AP17" s="112">
        <v>97</v>
      </c>
      <c r="AQ17" s="165"/>
      <c r="AR17" s="166">
        <v>0</v>
      </c>
      <c r="AS17" s="167">
        <v>0</v>
      </c>
      <c r="AT17" s="114"/>
      <c r="AU17" s="114"/>
      <c r="AV17" s="114"/>
      <c r="AW17" s="114"/>
      <c r="AX17" s="114"/>
      <c r="AY17" s="114"/>
      <c r="AZ17" s="114"/>
      <c r="BA17" s="114"/>
      <c r="BB17" s="114"/>
      <c r="BC17" s="115"/>
      <c r="BD17" s="116">
        <v>0</v>
      </c>
      <c r="BE17" s="117"/>
      <c r="BF17" s="118">
        <v>97</v>
      </c>
      <c r="BG17" s="119"/>
      <c r="BH17" s="120"/>
      <c r="BI17" s="120"/>
      <c r="BJ17" s="120"/>
      <c r="BK17" s="120"/>
      <c r="BL17" s="120"/>
      <c r="BM17" s="120"/>
      <c r="BN17" s="120"/>
      <c r="BO17" s="120"/>
      <c r="BP17" s="121"/>
      <c r="BQ17" s="116">
        <v>0</v>
      </c>
      <c r="BR17" s="117">
        <v>0</v>
      </c>
      <c r="BS17" s="122">
        <v>97</v>
      </c>
      <c r="BT17" s="113"/>
      <c r="BU17" s="114"/>
      <c r="BV17" s="114"/>
      <c r="BW17" s="114"/>
      <c r="BX17" s="114"/>
      <c r="BY17" s="114"/>
      <c r="BZ17" s="114"/>
      <c r="CA17" s="114"/>
      <c r="CB17" s="114"/>
      <c r="CC17" s="115"/>
      <c r="CD17" s="116">
        <v>0</v>
      </c>
      <c r="CE17" s="182">
        <v>0.25</v>
      </c>
      <c r="CF17" s="176"/>
      <c r="CG17" s="167">
        <v>0</v>
      </c>
      <c r="CH17" s="177">
        <v>0</v>
      </c>
      <c r="CI17" s="117">
        <v>0</v>
      </c>
      <c r="CJ17" s="117">
        <v>0</v>
      </c>
      <c r="CK17" s="107"/>
      <c r="CL17" s="117"/>
      <c r="CM17" s="180" t="s">
        <v>80</v>
      </c>
    </row>
    <row r="18" spans="1:91" s="29" customFormat="1" ht="12.75" customHeight="1">
      <c r="A18" s="110">
        <v>11</v>
      </c>
      <c r="B18" s="209">
        <v>88</v>
      </c>
      <c r="C18" s="209" t="s">
        <v>149</v>
      </c>
      <c r="D18" s="151" t="s">
        <v>117</v>
      </c>
      <c r="E18" s="151" t="s">
        <v>80</v>
      </c>
      <c r="F18" s="12" t="s">
        <v>105</v>
      </c>
      <c r="G18" s="207" t="s">
        <v>80</v>
      </c>
      <c r="H18" s="125">
        <v>56</v>
      </c>
      <c r="I18" s="110">
        <v>19</v>
      </c>
      <c r="J18" s="108">
        <v>21</v>
      </c>
      <c r="K18" s="109">
        <v>16</v>
      </c>
      <c r="L18" s="110">
        <v>12</v>
      </c>
      <c r="M18" s="108">
        <v>5</v>
      </c>
      <c r="N18" s="108">
        <v>0</v>
      </c>
      <c r="O18" s="108">
        <v>7</v>
      </c>
      <c r="P18" s="109">
        <v>6</v>
      </c>
      <c r="Q18" s="110">
        <v>0</v>
      </c>
      <c r="R18" s="109">
        <v>0</v>
      </c>
      <c r="S18" s="218">
        <v>5.42</v>
      </c>
      <c r="T18" s="183">
        <v>9517271.2</v>
      </c>
      <c r="U18" s="106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11">
        <v>0</v>
      </c>
      <c r="AB18" s="106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11">
        <v>0</v>
      </c>
      <c r="AI18" s="106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11">
        <v>0</v>
      </c>
      <c r="AP18" s="112">
        <v>88</v>
      </c>
      <c r="AQ18" s="165"/>
      <c r="AR18" s="166">
        <v>0</v>
      </c>
      <c r="AS18" s="167">
        <v>0</v>
      </c>
      <c r="AT18" s="114"/>
      <c r="AU18" s="114"/>
      <c r="AV18" s="114"/>
      <c r="AW18" s="114"/>
      <c r="AX18" s="114"/>
      <c r="AY18" s="114"/>
      <c r="AZ18" s="114"/>
      <c r="BA18" s="114"/>
      <c r="BB18" s="114"/>
      <c r="BC18" s="115"/>
      <c r="BD18" s="116">
        <v>0</v>
      </c>
      <c r="BE18" s="117"/>
      <c r="BF18" s="118">
        <v>88</v>
      </c>
      <c r="BG18" s="119"/>
      <c r="BH18" s="120"/>
      <c r="BI18" s="120"/>
      <c r="BJ18" s="120"/>
      <c r="BK18" s="120"/>
      <c r="BL18" s="120"/>
      <c r="BM18" s="120"/>
      <c r="BN18" s="120"/>
      <c r="BO18" s="120"/>
      <c r="BP18" s="121"/>
      <c r="BQ18" s="116">
        <v>0</v>
      </c>
      <c r="BR18" s="117">
        <v>0</v>
      </c>
      <c r="BS18" s="122">
        <v>88</v>
      </c>
      <c r="BT18" s="113"/>
      <c r="BU18" s="114"/>
      <c r="BV18" s="114"/>
      <c r="BW18" s="114"/>
      <c r="BX18" s="114"/>
      <c r="BY18" s="114"/>
      <c r="BZ18" s="114"/>
      <c r="CA18" s="114"/>
      <c r="CB18" s="114"/>
      <c r="CC18" s="115"/>
      <c r="CD18" s="116">
        <v>0</v>
      </c>
      <c r="CE18" s="182">
        <v>0.25</v>
      </c>
      <c r="CF18" s="176"/>
      <c r="CG18" s="167">
        <v>0</v>
      </c>
      <c r="CH18" s="177">
        <v>0</v>
      </c>
      <c r="CI18" s="117">
        <v>0</v>
      </c>
      <c r="CJ18" s="117">
        <v>0</v>
      </c>
      <c r="CK18" s="107"/>
      <c r="CL18" s="117"/>
      <c r="CM18" s="180" t="s">
        <v>80</v>
      </c>
    </row>
    <row r="19" spans="1:91" s="29" customFormat="1" ht="12.75" customHeight="1">
      <c r="A19" s="110">
        <v>12</v>
      </c>
      <c r="B19" s="209">
        <v>94</v>
      </c>
      <c r="C19" s="209" t="s">
        <v>150</v>
      </c>
      <c r="D19" s="151" t="s">
        <v>107</v>
      </c>
      <c r="E19" s="151"/>
      <c r="F19" s="12" t="s">
        <v>86</v>
      </c>
      <c r="G19" s="207" t="s">
        <v>80</v>
      </c>
      <c r="H19" s="125">
        <v>59</v>
      </c>
      <c r="I19" s="110">
        <v>13</v>
      </c>
      <c r="J19" s="108">
        <v>28</v>
      </c>
      <c r="K19" s="109">
        <v>18</v>
      </c>
      <c r="L19" s="110">
        <v>8</v>
      </c>
      <c r="M19" s="108">
        <v>6</v>
      </c>
      <c r="N19" s="108">
        <v>5</v>
      </c>
      <c r="O19" s="108">
        <v>6</v>
      </c>
      <c r="P19" s="109">
        <v>5</v>
      </c>
      <c r="Q19" s="110">
        <v>0</v>
      </c>
      <c r="R19" s="109">
        <v>0</v>
      </c>
      <c r="S19" s="218">
        <v>5.39</v>
      </c>
      <c r="T19" s="183">
        <v>9178803.4</v>
      </c>
      <c r="U19" s="106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11">
        <v>0</v>
      </c>
      <c r="AB19" s="106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11">
        <v>0</v>
      </c>
      <c r="AI19" s="106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11">
        <v>0</v>
      </c>
      <c r="AP19" s="112">
        <v>94</v>
      </c>
      <c r="AQ19" s="165"/>
      <c r="AR19" s="166">
        <v>0</v>
      </c>
      <c r="AS19" s="167">
        <v>0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5"/>
      <c r="BD19" s="116">
        <v>0</v>
      </c>
      <c r="BE19" s="117"/>
      <c r="BF19" s="118">
        <v>94</v>
      </c>
      <c r="BG19" s="119"/>
      <c r="BH19" s="120"/>
      <c r="BI19" s="120"/>
      <c r="BJ19" s="120"/>
      <c r="BK19" s="120"/>
      <c r="BL19" s="120"/>
      <c r="BM19" s="120"/>
      <c r="BN19" s="120"/>
      <c r="BO19" s="120"/>
      <c r="BP19" s="121"/>
      <c r="BQ19" s="116">
        <v>0</v>
      </c>
      <c r="BR19" s="117">
        <v>0</v>
      </c>
      <c r="BS19" s="122">
        <v>94</v>
      </c>
      <c r="BT19" s="113"/>
      <c r="BU19" s="114"/>
      <c r="BV19" s="114"/>
      <c r="BW19" s="114"/>
      <c r="BX19" s="114"/>
      <c r="BY19" s="114"/>
      <c r="BZ19" s="114"/>
      <c r="CA19" s="114"/>
      <c r="CB19" s="114"/>
      <c r="CC19" s="115"/>
      <c r="CD19" s="116">
        <v>0</v>
      </c>
      <c r="CE19" s="182">
        <v>0.25</v>
      </c>
      <c r="CF19" s="176"/>
      <c r="CG19" s="167">
        <v>0</v>
      </c>
      <c r="CH19" s="177">
        <v>0</v>
      </c>
      <c r="CI19" s="117">
        <v>0</v>
      </c>
      <c r="CJ19" s="117">
        <v>0</v>
      </c>
      <c r="CK19" s="107"/>
      <c r="CL19" s="117"/>
      <c r="CM19" s="180" t="s">
        <v>80</v>
      </c>
    </row>
    <row r="20" spans="1:91" s="29" customFormat="1" ht="12.75" customHeight="1">
      <c r="A20" s="110">
        <v>13</v>
      </c>
      <c r="B20" s="209">
        <v>99</v>
      </c>
      <c r="C20" s="209" t="s">
        <v>151</v>
      </c>
      <c r="D20" s="151" t="s">
        <v>152</v>
      </c>
      <c r="E20" s="151"/>
      <c r="F20" s="12" t="s">
        <v>99</v>
      </c>
      <c r="G20" s="207" t="s">
        <v>80</v>
      </c>
      <c r="H20" s="125">
        <v>61</v>
      </c>
      <c r="I20" s="110">
        <v>24</v>
      </c>
      <c r="J20" s="108">
        <v>23</v>
      </c>
      <c r="K20" s="109">
        <v>14</v>
      </c>
      <c r="L20" s="110">
        <v>5</v>
      </c>
      <c r="M20" s="108">
        <v>8</v>
      </c>
      <c r="N20" s="108">
        <v>6</v>
      </c>
      <c r="O20" s="108">
        <v>7</v>
      </c>
      <c r="P20" s="109">
        <v>4</v>
      </c>
      <c r="Q20" s="110">
        <v>0</v>
      </c>
      <c r="R20" s="109">
        <v>0</v>
      </c>
      <c r="S20" s="218">
        <v>5.03</v>
      </c>
      <c r="T20" s="183">
        <v>8951430.8</v>
      </c>
      <c r="U20" s="106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11">
        <v>0</v>
      </c>
      <c r="AB20" s="106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11">
        <v>0</v>
      </c>
      <c r="AI20" s="106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11">
        <v>0</v>
      </c>
      <c r="AP20" s="112">
        <v>99</v>
      </c>
      <c r="AQ20" s="165"/>
      <c r="AR20" s="166">
        <v>0</v>
      </c>
      <c r="AS20" s="167">
        <v>0</v>
      </c>
      <c r="AT20" s="114"/>
      <c r="AU20" s="114"/>
      <c r="AV20" s="114"/>
      <c r="AW20" s="114"/>
      <c r="AX20" s="114"/>
      <c r="AY20" s="114"/>
      <c r="AZ20" s="114"/>
      <c r="BA20" s="114"/>
      <c r="BB20" s="114"/>
      <c r="BC20" s="115"/>
      <c r="BD20" s="116">
        <v>0</v>
      </c>
      <c r="BE20" s="117"/>
      <c r="BF20" s="118">
        <v>99</v>
      </c>
      <c r="BG20" s="119"/>
      <c r="BH20" s="120"/>
      <c r="BI20" s="120"/>
      <c r="BJ20" s="120"/>
      <c r="BK20" s="120"/>
      <c r="BL20" s="120"/>
      <c r="BM20" s="120"/>
      <c r="BN20" s="120"/>
      <c r="BO20" s="120"/>
      <c r="BP20" s="121"/>
      <c r="BQ20" s="116">
        <v>0</v>
      </c>
      <c r="BR20" s="117">
        <v>0</v>
      </c>
      <c r="BS20" s="122">
        <v>99</v>
      </c>
      <c r="BT20" s="113"/>
      <c r="BU20" s="114"/>
      <c r="BV20" s="114"/>
      <c r="BW20" s="114"/>
      <c r="BX20" s="114"/>
      <c r="BY20" s="114"/>
      <c r="BZ20" s="114"/>
      <c r="CA20" s="114"/>
      <c r="CB20" s="114"/>
      <c r="CC20" s="115"/>
      <c r="CD20" s="116">
        <v>0</v>
      </c>
      <c r="CE20" s="182">
        <v>0.25</v>
      </c>
      <c r="CF20" s="176"/>
      <c r="CG20" s="167">
        <v>0</v>
      </c>
      <c r="CH20" s="177">
        <v>0</v>
      </c>
      <c r="CI20" s="117">
        <v>0</v>
      </c>
      <c r="CJ20" s="117">
        <v>0</v>
      </c>
      <c r="CK20" s="107"/>
      <c r="CL20" s="117"/>
      <c r="CM20" s="180" t="s">
        <v>80</v>
      </c>
    </row>
    <row r="21" spans="1:91" s="29" customFormat="1" ht="12.75" customHeight="1">
      <c r="A21" s="110">
        <v>14</v>
      </c>
      <c r="B21" s="209">
        <v>89</v>
      </c>
      <c r="C21" s="209" t="s">
        <v>153</v>
      </c>
      <c r="D21" s="151" t="s">
        <v>117</v>
      </c>
      <c r="E21" s="151" t="s">
        <v>80</v>
      </c>
      <c r="F21" s="12" t="s">
        <v>105</v>
      </c>
      <c r="G21" s="207" t="s">
        <v>80</v>
      </c>
      <c r="H21" s="125">
        <v>62</v>
      </c>
      <c r="I21" s="110">
        <v>22</v>
      </c>
      <c r="J21" s="108">
        <v>25</v>
      </c>
      <c r="K21" s="109">
        <v>15</v>
      </c>
      <c r="L21" s="110">
        <v>5</v>
      </c>
      <c r="M21" s="108">
        <v>8</v>
      </c>
      <c r="N21" s="108">
        <v>5</v>
      </c>
      <c r="O21" s="108">
        <v>8</v>
      </c>
      <c r="P21" s="109">
        <v>4</v>
      </c>
      <c r="Q21" s="110">
        <v>0</v>
      </c>
      <c r="R21" s="109">
        <v>0</v>
      </c>
      <c r="S21" s="218">
        <v>5.43</v>
      </c>
      <c r="T21" s="183">
        <v>8850764.8</v>
      </c>
      <c r="U21" s="106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11">
        <v>0</v>
      </c>
      <c r="AB21" s="106">
        <v>0</v>
      </c>
      <c r="AC21" s="108">
        <v>0</v>
      </c>
      <c r="AD21" s="108">
        <v>0</v>
      </c>
      <c r="AE21" s="108">
        <v>0</v>
      </c>
      <c r="AF21" s="108">
        <v>0</v>
      </c>
      <c r="AG21" s="108">
        <v>0</v>
      </c>
      <c r="AH21" s="111">
        <v>0</v>
      </c>
      <c r="AI21" s="106">
        <v>0</v>
      </c>
      <c r="AJ21" s="108">
        <v>0</v>
      </c>
      <c r="AK21" s="108">
        <v>0</v>
      </c>
      <c r="AL21" s="108">
        <v>0</v>
      </c>
      <c r="AM21" s="108">
        <v>0</v>
      </c>
      <c r="AN21" s="108">
        <v>0</v>
      </c>
      <c r="AO21" s="111">
        <v>0</v>
      </c>
      <c r="AP21" s="112">
        <v>89</v>
      </c>
      <c r="AQ21" s="165"/>
      <c r="AR21" s="166">
        <v>0</v>
      </c>
      <c r="AS21" s="167">
        <v>0</v>
      </c>
      <c r="AT21" s="114"/>
      <c r="AU21" s="114"/>
      <c r="AV21" s="114"/>
      <c r="AW21" s="114"/>
      <c r="AX21" s="114"/>
      <c r="AY21" s="114"/>
      <c r="AZ21" s="114"/>
      <c r="BA21" s="114"/>
      <c r="BB21" s="114"/>
      <c r="BC21" s="115"/>
      <c r="BD21" s="116">
        <v>0</v>
      </c>
      <c r="BE21" s="117"/>
      <c r="BF21" s="118">
        <v>89</v>
      </c>
      <c r="BG21" s="119"/>
      <c r="BH21" s="120"/>
      <c r="BI21" s="120"/>
      <c r="BJ21" s="120"/>
      <c r="BK21" s="120"/>
      <c r="BL21" s="120"/>
      <c r="BM21" s="120"/>
      <c r="BN21" s="120"/>
      <c r="BO21" s="120"/>
      <c r="BP21" s="121"/>
      <c r="BQ21" s="116">
        <v>0</v>
      </c>
      <c r="BR21" s="117">
        <v>0</v>
      </c>
      <c r="BS21" s="122">
        <v>89</v>
      </c>
      <c r="BT21" s="113"/>
      <c r="BU21" s="114"/>
      <c r="BV21" s="114"/>
      <c r="BW21" s="114"/>
      <c r="BX21" s="114"/>
      <c r="BY21" s="114"/>
      <c r="BZ21" s="114"/>
      <c r="CA21" s="114"/>
      <c r="CB21" s="114"/>
      <c r="CC21" s="115"/>
      <c r="CD21" s="116">
        <v>0</v>
      </c>
      <c r="CE21" s="182">
        <v>0.25</v>
      </c>
      <c r="CF21" s="176"/>
      <c r="CG21" s="167">
        <v>0</v>
      </c>
      <c r="CH21" s="177">
        <v>0</v>
      </c>
      <c r="CI21" s="117">
        <v>0</v>
      </c>
      <c r="CJ21" s="117">
        <v>0</v>
      </c>
      <c r="CK21" s="107"/>
      <c r="CL21" s="117"/>
      <c r="CM21" s="180" t="s">
        <v>80</v>
      </c>
    </row>
    <row r="22" spans="1:91" s="29" customFormat="1" ht="12.75" customHeight="1">
      <c r="A22" s="110">
        <v>15</v>
      </c>
      <c r="B22" s="209">
        <v>172</v>
      </c>
      <c r="C22" s="209" t="s">
        <v>154</v>
      </c>
      <c r="D22" s="151" t="s">
        <v>107</v>
      </c>
      <c r="E22" s="151"/>
      <c r="F22" s="12" t="s">
        <v>99</v>
      </c>
      <c r="G22" s="207" t="s">
        <v>80</v>
      </c>
      <c r="H22" s="125">
        <v>64</v>
      </c>
      <c r="I22" s="110">
        <v>13</v>
      </c>
      <c r="J22" s="108">
        <v>26</v>
      </c>
      <c r="K22" s="109">
        <v>25</v>
      </c>
      <c r="L22" s="110">
        <v>6</v>
      </c>
      <c r="M22" s="108">
        <v>7</v>
      </c>
      <c r="N22" s="108">
        <v>2</v>
      </c>
      <c r="O22" s="108">
        <v>11</v>
      </c>
      <c r="P22" s="109">
        <v>4</v>
      </c>
      <c r="Q22" s="110">
        <v>0</v>
      </c>
      <c r="R22" s="109">
        <v>0</v>
      </c>
      <c r="S22" s="218">
        <v>5.4</v>
      </c>
      <c r="T22" s="183">
        <v>8659538</v>
      </c>
      <c r="U22" s="106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11">
        <v>0</v>
      </c>
      <c r="AB22" s="106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11">
        <v>0</v>
      </c>
      <c r="AI22" s="106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11">
        <v>0</v>
      </c>
      <c r="AP22" s="112">
        <v>172</v>
      </c>
      <c r="AQ22" s="165"/>
      <c r="AR22" s="166">
        <v>0</v>
      </c>
      <c r="AS22" s="167">
        <v>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5"/>
      <c r="BD22" s="116">
        <v>0</v>
      </c>
      <c r="BE22" s="117"/>
      <c r="BF22" s="118">
        <v>172</v>
      </c>
      <c r="BG22" s="119"/>
      <c r="BH22" s="120"/>
      <c r="BI22" s="120"/>
      <c r="BJ22" s="120"/>
      <c r="BK22" s="120"/>
      <c r="BL22" s="120"/>
      <c r="BM22" s="120"/>
      <c r="BN22" s="120"/>
      <c r="BO22" s="120"/>
      <c r="BP22" s="121"/>
      <c r="BQ22" s="116">
        <v>0</v>
      </c>
      <c r="BR22" s="117">
        <v>0</v>
      </c>
      <c r="BS22" s="122">
        <v>172</v>
      </c>
      <c r="BT22" s="113"/>
      <c r="BU22" s="114"/>
      <c r="BV22" s="114"/>
      <c r="BW22" s="114"/>
      <c r="BX22" s="114"/>
      <c r="BY22" s="114"/>
      <c r="BZ22" s="114"/>
      <c r="CA22" s="114"/>
      <c r="CB22" s="114"/>
      <c r="CC22" s="115"/>
      <c r="CD22" s="116">
        <v>0</v>
      </c>
      <c r="CE22" s="182">
        <v>0.25</v>
      </c>
      <c r="CF22" s="176"/>
      <c r="CG22" s="167">
        <v>0</v>
      </c>
      <c r="CH22" s="177">
        <v>0</v>
      </c>
      <c r="CI22" s="117">
        <v>0</v>
      </c>
      <c r="CJ22" s="117">
        <v>0</v>
      </c>
      <c r="CK22" s="107"/>
      <c r="CL22" s="117"/>
      <c r="CM22" s="180" t="s">
        <v>80</v>
      </c>
    </row>
    <row r="23" spans="1:91" s="29" customFormat="1" ht="12.75" customHeight="1">
      <c r="A23" s="110">
        <v>16</v>
      </c>
      <c r="B23" s="209">
        <v>133</v>
      </c>
      <c r="C23" s="209" t="s">
        <v>155</v>
      </c>
      <c r="D23" s="151" t="s">
        <v>113</v>
      </c>
      <c r="E23" s="151"/>
      <c r="F23" s="12" t="s">
        <v>97</v>
      </c>
      <c r="G23" s="207" t="s">
        <v>80</v>
      </c>
      <c r="H23" s="125">
        <v>70</v>
      </c>
      <c r="I23" s="110">
        <v>23</v>
      </c>
      <c r="J23" s="108">
        <v>27</v>
      </c>
      <c r="K23" s="109">
        <v>20</v>
      </c>
      <c r="L23" s="110">
        <v>3</v>
      </c>
      <c r="M23" s="108">
        <v>7</v>
      </c>
      <c r="N23" s="108">
        <v>5</v>
      </c>
      <c r="O23" s="108">
        <v>11</v>
      </c>
      <c r="P23" s="109">
        <v>4</v>
      </c>
      <c r="Q23" s="110">
        <v>0</v>
      </c>
      <c r="R23" s="109">
        <v>0</v>
      </c>
      <c r="S23" s="218">
        <v>5.35</v>
      </c>
      <c r="T23" s="183">
        <v>8029910</v>
      </c>
      <c r="U23" s="106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11">
        <v>0</v>
      </c>
      <c r="AB23" s="106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11">
        <v>0</v>
      </c>
      <c r="AI23" s="106">
        <v>0</v>
      </c>
      <c r="AJ23" s="108">
        <v>0</v>
      </c>
      <c r="AK23" s="108">
        <v>0</v>
      </c>
      <c r="AL23" s="108">
        <v>0</v>
      </c>
      <c r="AM23" s="108">
        <v>0</v>
      </c>
      <c r="AN23" s="108">
        <v>0</v>
      </c>
      <c r="AO23" s="111">
        <v>0</v>
      </c>
      <c r="AP23" s="112">
        <v>133</v>
      </c>
      <c r="AQ23" s="165"/>
      <c r="AR23" s="166">
        <v>0</v>
      </c>
      <c r="AS23" s="167">
        <v>0</v>
      </c>
      <c r="AT23" s="114"/>
      <c r="AU23" s="114"/>
      <c r="AV23" s="114"/>
      <c r="AW23" s="114"/>
      <c r="AX23" s="114"/>
      <c r="AY23" s="114"/>
      <c r="AZ23" s="114"/>
      <c r="BA23" s="114"/>
      <c r="BB23" s="114"/>
      <c r="BC23" s="115"/>
      <c r="BD23" s="116">
        <v>0</v>
      </c>
      <c r="BE23" s="117"/>
      <c r="BF23" s="118">
        <v>133</v>
      </c>
      <c r="BG23" s="119"/>
      <c r="BH23" s="120"/>
      <c r="BI23" s="120"/>
      <c r="BJ23" s="120"/>
      <c r="BK23" s="120"/>
      <c r="BL23" s="120"/>
      <c r="BM23" s="120"/>
      <c r="BN23" s="120"/>
      <c r="BO23" s="120"/>
      <c r="BP23" s="121"/>
      <c r="BQ23" s="116">
        <v>0</v>
      </c>
      <c r="BR23" s="117">
        <v>0</v>
      </c>
      <c r="BS23" s="122">
        <v>133</v>
      </c>
      <c r="BT23" s="113"/>
      <c r="BU23" s="114"/>
      <c r="BV23" s="114"/>
      <c r="BW23" s="114"/>
      <c r="BX23" s="114"/>
      <c r="BY23" s="114"/>
      <c r="BZ23" s="114"/>
      <c r="CA23" s="114"/>
      <c r="CB23" s="114"/>
      <c r="CC23" s="115"/>
      <c r="CD23" s="116">
        <v>0</v>
      </c>
      <c r="CE23" s="182">
        <v>0.25</v>
      </c>
      <c r="CF23" s="176"/>
      <c r="CG23" s="167">
        <v>0</v>
      </c>
      <c r="CH23" s="177">
        <v>0</v>
      </c>
      <c r="CI23" s="117">
        <v>0</v>
      </c>
      <c r="CJ23" s="117">
        <v>0</v>
      </c>
      <c r="CK23" s="107"/>
      <c r="CL23" s="117"/>
      <c r="CM23" s="180" t="s">
        <v>80</v>
      </c>
    </row>
    <row r="24" spans="1:91" s="29" customFormat="1" ht="12.75" customHeight="1">
      <c r="A24" s="110">
        <v>17</v>
      </c>
      <c r="B24" s="209">
        <v>103</v>
      </c>
      <c r="C24" s="209" t="s">
        <v>156</v>
      </c>
      <c r="D24" s="151" t="s">
        <v>157</v>
      </c>
      <c r="E24" s="151"/>
      <c r="F24" s="12" t="s">
        <v>105</v>
      </c>
      <c r="G24" s="207" t="s">
        <v>80</v>
      </c>
      <c r="H24" s="125">
        <v>72</v>
      </c>
      <c r="I24" s="110">
        <v>26</v>
      </c>
      <c r="J24" s="108">
        <v>23</v>
      </c>
      <c r="K24" s="109">
        <v>23</v>
      </c>
      <c r="L24" s="110">
        <v>2</v>
      </c>
      <c r="M24" s="108">
        <v>9</v>
      </c>
      <c r="N24" s="108">
        <v>4</v>
      </c>
      <c r="O24" s="108">
        <v>10</v>
      </c>
      <c r="P24" s="109">
        <v>5</v>
      </c>
      <c r="Q24" s="110">
        <v>0</v>
      </c>
      <c r="R24" s="109">
        <v>0</v>
      </c>
      <c r="S24" s="218">
        <v>5.26</v>
      </c>
      <c r="T24" s="183">
        <v>7821930.6</v>
      </c>
      <c r="U24" s="106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11">
        <v>0</v>
      </c>
      <c r="AB24" s="106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11">
        <v>0</v>
      </c>
      <c r="AI24" s="106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11">
        <v>0</v>
      </c>
      <c r="AP24" s="112">
        <v>103</v>
      </c>
      <c r="AQ24" s="165"/>
      <c r="AR24" s="166">
        <v>0</v>
      </c>
      <c r="AS24" s="167">
        <v>0</v>
      </c>
      <c r="AT24" s="114"/>
      <c r="AU24" s="114"/>
      <c r="AV24" s="114"/>
      <c r="AW24" s="114"/>
      <c r="AX24" s="114"/>
      <c r="AY24" s="114"/>
      <c r="AZ24" s="114"/>
      <c r="BA24" s="114"/>
      <c r="BB24" s="114"/>
      <c r="BC24" s="115"/>
      <c r="BD24" s="116">
        <v>0</v>
      </c>
      <c r="BE24" s="117"/>
      <c r="BF24" s="118">
        <v>103</v>
      </c>
      <c r="BG24" s="119"/>
      <c r="BH24" s="120"/>
      <c r="BI24" s="120"/>
      <c r="BJ24" s="120"/>
      <c r="BK24" s="120"/>
      <c r="BL24" s="120"/>
      <c r="BM24" s="120"/>
      <c r="BN24" s="120"/>
      <c r="BO24" s="120"/>
      <c r="BP24" s="121"/>
      <c r="BQ24" s="116">
        <v>0</v>
      </c>
      <c r="BR24" s="117">
        <v>0</v>
      </c>
      <c r="BS24" s="122">
        <v>103</v>
      </c>
      <c r="BT24" s="113"/>
      <c r="BU24" s="114"/>
      <c r="BV24" s="114"/>
      <c r="BW24" s="114"/>
      <c r="BX24" s="114"/>
      <c r="BY24" s="114"/>
      <c r="BZ24" s="114"/>
      <c r="CA24" s="114"/>
      <c r="CB24" s="114"/>
      <c r="CC24" s="115"/>
      <c r="CD24" s="116">
        <v>0</v>
      </c>
      <c r="CE24" s="182">
        <v>0.25</v>
      </c>
      <c r="CF24" s="176"/>
      <c r="CG24" s="167">
        <v>0</v>
      </c>
      <c r="CH24" s="177">
        <v>0</v>
      </c>
      <c r="CI24" s="117">
        <v>0</v>
      </c>
      <c r="CJ24" s="117">
        <v>0</v>
      </c>
      <c r="CK24" s="107"/>
      <c r="CL24" s="117"/>
      <c r="CM24" s="180" t="s">
        <v>80</v>
      </c>
    </row>
    <row r="25" spans="1:91" s="29" customFormat="1" ht="12.75" customHeight="1">
      <c r="A25" s="110">
        <v>18</v>
      </c>
      <c r="B25" s="209">
        <v>96</v>
      </c>
      <c r="C25" s="209" t="s">
        <v>158</v>
      </c>
      <c r="D25" s="151" t="s">
        <v>146</v>
      </c>
      <c r="E25" s="151" t="s">
        <v>104</v>
      </c>
      <c r="F25" s="12" t="s">
        <v>105</v>
      </c>
      <c r="G25" s="207" t="s">
        <v>80</v>
      </c>
      <c r="H25" s="125">
        <v>76</v>
      </c>
      <c r="I25" s="110">
        <v>29</v>
      </c>
      <c r="J25" s="108">
        <v>18</v>
      </c>
      <c r="K25" s="109">
        <v>29</v>
      </c>
      <c r="L25" s="110">
        <v>3</v>
      </c>
      <c r="M25" s="108">
        <v>4</v>
      </c>
      <c r="N25" s="108">
        <v>5</v>
      </c>
      <c r="O25" s="108">
        <v>14</v>
      </c>
      <c r="P25" s="109">
        <v>4</v>
      </c>
      <c r="Q25" s="110">
        <v>0</v>
      </c>
      <c r="R25" s="109">
        <v>0</v>
      </c>
      <c r="S25" s="218">
        <v>5.35</v>
      </c>
      <c r="T25" s="183">
        <v>7426940</v>
      </c>
      <c r="U25" s="106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11">
        <v>0</v>
      </c>
      <c r="AB25" s="106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11">
        <v>0</v>
      </c>
      <c r="AI25" s="106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11">
        <v>0</v>
      </c>
      <c r="AP25" s="112">
        <v>96</v>
      </c>
      <c r="AQ25" s="165"/>
      <c r="AR25" s="166">
        <v>0</v>
      </c>
      <c r="AS25" s="167">
        <v>0</v>
      </c>
      <c r="AT25" s="114"/>
      <c r="AU25" s="114"/>
      <c r="AV25" s="114"/>
      <c r="AW25" s="114"/>
      <c r="AX25" s="114"/>
      <c r="AY25" s="114"/>
      <c r="AZ25" s="114"/>
      <c r="BA25" s="114"/>
      <c r="BB25" s="114"/>
      <c r="BC25" s="115"/>
      <c r="BD25" s="116">
        <v>0</v>
      </c>
      <c r="BE25" s="117"/>
      <c r="BF25" s="118">
        <v>96</v>
      </c>
      <c r="BG25" s="119"/>
      <c r="BH25" s="120"/>
      <c r="BI25" s="120"/>
      <c r="BJ25" s="120"/>
      <c r="BK25" s="120"/>
      <c r="BL25" s="120"/>
      <c r="BM25" s="120"/>
      <c r="BN25" s="120"/>
      <c r="BO25" s="120"/>
      <c r="BP25" s="121"/>
      <c r="BQ25" s="116">
        <v>0</v>
      </c>
      <c r="BR25" s="117">
        <v>0</v>
      </c>
      <c r="BS25" s="122">
        <v>96</v>
      </c>
      <c r="BT25" s="113"/>
      <c r="BU25" s="114"/>
      <c r="BV25" s="114"/>
      <c r="BW25" s="114"/>
      <c r="BX25" s="114"/>
      <c r="BY25" s="114"/>
      <c r="BZ25" s="114"/>
      <c r="CA25" s="114"/>
      <c r="CB25" s="114"/>
      <c r="CC25" s="115"/>
      <c r="CD25" s="116">
        <v>0</v>
      </c>
      <c r="CE25" s="182">
        <v>0.25</v>
      </c>
      <c r="CF25" s="176"/>
      <c r="CG25" s="167">
        <v>0</v>
      </c>
      <c r="CH25" s="177">
        <v>0</v>
      </c>
      <c r="CI25" s="117">
        <v>0</v>
      </c>
      <c r="CJ25" s="117">
        <v>0</v>
      </c>
      <c r="CK25" s="107"/>
      <c r="CL25" s="117"/>
      <c r="CM25" s="180" t="s">
        <v>80</v>
      </c>
    </row>
    <row r="26" spans="1:91" s="29" customFormat="1" ht="12.75" customHeight="1">
      <c r="A26" s="110">
        <v>19</v>
      </c>
      <c r="B26" s="209">
        <v>149</v>
      </c>
      <c r="C26" s="209" t="s">
        <v>159</v>
      </c>
      <c r="D26" s="151" t="s">
        <v>146</v>
      </c>
      <c r="E26" s="151"/>
      <c r="F26" s="12" t="s">
        <v>97</v>
      </c>
      <c r="G26" s="207" t="s">
        <v>80</v>
      </c>
      <c r="H26" s="125">
        <v>81</v>
      </c>
      <c r="I26" s="110">
        <v>24</v>
      </c>
      <c r="J26" s="108">
        <v>26</v>
      </c>
      <c r="K26" s="109">
        <v>31</v>
      </c>
      <c r="L26" s="110">
        <v>4</v>
      </c>
      <c r="M26" s="108">
        <v>5</v>
      </c>
      <c r="N26" s="108">
        <v>3</v>
      </c>
      <c r="O26" s="108">
        <v>10</v>
      </c>
      <c r="P26" s="109">
        <v>8</v>
      </c>
      <c r="Q26" s="110">
        <v>0</v>
      </c>
      <c r="R26" s="109">
        <v>0</v>
      </c>
      <c r="S26" s="218">
        <v>5.31</v>
      </c>
      <c r="T26" s="183">
        <v>6937761.6</v>
      </c>
      <c r="U26" s="106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11">
        <v>0</v>
      </c>
      <c r="AB26" s="106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11">
        <v>0</v>
      </c>
      <c r="AI26" s="106">
        <v>0</v>
      </c>
      <c r="AJ26" s="108">
        <v>0</v>
      </c>
      <c r="AK26" s="108">
        <v>0</v>
      </c>
      <c r="AL26" s="108">
        <v>0</v>
      </c>
      <c r="AM26" s="108">
        <v>0</v>
      </c>
      <c r="AN26" s="108">
        <v>0</v>
      </c>
      <c r="AO26" s="111">
        <v>0</v>
      </c>
      <c r="AP26" s="112">
        <v>149</v>
      </c>
      <c r="AQ26" s="165"/>
      <c r="AR26" s="166">
        <v>0</v>
      </c>
      <c r="AS26" s="167">
        <v>0</v>
      </c>
      <c r="AT26" s="114"/>
      <c r="AU26" s="114"/>
      <c r="AV26" s="114"/>
      <c r="AW26" s="114"/>
      <c r="AX26" s="114"/>
      <c r="AY26" s="114"/>
      <c r="AZ26" s="114"/>
      <c r="BA26" s="114"/>
      <c r="BB26" s="114"/>
      <c r="BC26" s="115"/>
      <c r="BD26" s="116">
        <v>0</v>
      </c>
      <c r="BE26" s="117"/>
      <c r="BF26" s="118">
        <v>149</v>
      </c>
      <c r="BG26" s="119"/>
      <c r="BH26" s="120"/>
      <c r="BI26" s="120"/>
      <c r="BJ26" s="120"/>
      <c r="BK26" s="120"/>
      <c r="BL26" s="120"/>
      <c r="BM26" s="120"/>
      <c r="BN26" s="120"/>
      <c r="BO26" s="120"/>
      <c r="BP26" s="121"/>
      <c r="BQ26" s="116">
        <v>0</v>
      </c>
      <c r="BR26" s="117">
        <v>0</v>
      </c>
      <c r="BS26" s="122">
        <v>149</v>
      </c>
      <c r="BT26" s="113"/>
      <c r="BU26" s="114"/>
      <c r="BV26" s="114"/>
      <c r="BW26" s="114"/>
      <c r="BX26" s="114"/>
      <c r="BY26" s="114"/>
      <c r="BZ26" s="114"/>
      <c r="CA26" s="114"/>
      <c r="CB26" s="114"/>
      <c r="CC26" s="115"/>
      <c r="CD26" s="116">
        <v>0</v>
      </c>
      <c r="CE26" s="182">
        <v>0.25</v>
      </c>
      <c r="CF26" s="176"/>
      <c r="CG26" s="167">
        <v>0</v>
      </c>
      <c r="CH26" s="177">
        <v>0</v>
      </c>
      <c r="CI26" s="117">
        <v>0</v>
      </c>
      <c r="CJ26" s="117">
        <v>0</v>
      </c>
      <c r="CK26" s="107"/>
      <c r="CL26" s="117"/>
      <c r="CM26" s="180" t="s">
        <v>80</v>
      </c>
    </row>
    <row r="27" spans="1:91" s="29" customFormat="1" ht="12.75" customHeight="1">
      <c r="A27" s="110">
        <v>20</v>
      </c>
      <c r="B27" s="209">
        <v>101</v>
      </c>
      <c r="C27" s="209" t="s">
        <v>160</v>
      </c>
      <c r="D27" s="151" t="s">
        <v>96</v>
      </c>
      <c r="E27" s="151" t="s">
        <v>80</v>
      </c>
      <c r="F27" s="12" t="s">
        <v>97</v>
      </c>
      <c r="G27" s="207" t="s">
        <v>80</v>
      </c>
      <c r="H27" s="125">
        <v>83</v>
      </c>
      <c r="I27" s="110">
        <v>30</v>
      </c>
      <c r="J27" s="108">
        <v>24</v>
      </c>
      <c r="K27" s="109">
        <v>29</v>
      </c>
      <c r="L27" s="110">
        <v>3</v>
      </c>
      <c r="M27" s="108">
        <v>5</v>
      </c>
      <c r="N27" s="108">
        <v>6</v>
      </c>
      <c r="O27" s="108">
        <v>7</v>
      </c>
      <c r="P27" s="109">
        <v>9</v>
      </c>
      <c r="Q27" s="110">
        <v>0</v>
      </c>
      <c r="R27" s="109">
        <v>0</v>
      </c>
      <c r="S27" s="218">
        <v>5.41</v>
      </c>
      <c r="T27" s="183">
        <v>6727888.6</v>
      </c>
      <c r="U27" s="106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11">
        <v>0</v>
      </c>
      <c r="AB27" s="106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11">
        <v>0</v>
      </c>
      <c r="AI27" s="106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11">
        <v>0</v>
      </c>
      <c r="AP27" s="112">
        <v>101</v>
      </c>
      <c r="AQ27" s="165"/>
      <c r="AR27" s="166">
        <v>0</v>
      </c>
      <c r="AS27" s="167">
        <v>0</v>
      </c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>
        <v>0</v>
      </c>
      <c r="BE27" s="117"/>
      <c r="BF27" s="118">
        <v>101</v>
      </c>
      <c r="BG27" s="119"/>
      <c r="BH27" s="120"/>
      <c r="BI27" s="120"/>
      <c r="BJ27" s="120"/>
      <c r="BK27" s="120"/>
      <c r="BL27" s="120"/>
      <c r="BM27" s="120"/>
      <c r="BN27" s="120"/>
      <c r="BO27" s="120"/>
      <c r="BP27" s="121"/>
      <c r="BQ27" s="116">
        <v>0</v>
      </c>
      <c r="BR27" s="117">
        <v>0</v>
      </c>
      <c r="BS27" s="122">
        <v>101</v>
      </c>
      <c r="BT27" s="113"/>
      <c r="BU27" s="114"/>
      <c r="BV27" s="114"/>
      <c r="BW27" s="114"/>
      <c r="BX27" s="114"/>
      <c r="BY27" s="114"/>
      <c r="BZ27" s="114"/>
      <c r="CA27" s="114"/>
      <c r="CB27" s="114"/>
      <c r="CC27" s="115"/>
      <c r="CD27" s="116">
        <v>0</v>
      </c>
      <c r="CE27" s="182">
        <v>0.25</v>
      </c>
      <c r="CF27" s="176"/>
      <c r="CG27" s="167">
        <v>0</v>
      </c>
      <c r="CH27" s="177">
        <v>0</v>
      </c>
      <c r="CI27" s="117">
        <v>0</v>
      </c>
      <c r="CJ27" s="117">
        <v>0</v>
      </c>
      <c r="CK27" s="107"/>
      <c r="CL27" s="117"/>
      <c r="CM27" s="180" t="s">
        <v>80</v>
      </c>
    </row>
    <row r="28" spans="1:91" s="29" customFormat="1" ht="12.75" customHeight="1">
      <c r="A28" s="110">
        <v>21</v>
      </c>
      <c r="B28" s="209">
        <v>147</v>
      </c>
      <c r="C28" s="209" t="s">
        <v>161</v>
      </c>
      <c r="D28" s="151" t="s">
        <v>146</v>
      </c>
      <c r="E28" s="151" t="s">
        <v>104</v>
      </c>
      <c r="F28" s="12" t="s">
        <v>105</v>
      </c>
      <c r="G28" s="207" t="s">
        <v>80</v>
      </c>
      <c r="H28" s="125">
        <v>85</v>
      </c>
      <c r="I28" s="110">
        <v>27</v>
      </c>
      <c r="J28" s="108">
        <v>31</v>
      </c>
      <c r="K28" s="109">
        <v>27</v>
      </c>
      <c r="L28" s="110">
        <v>3</v>
      </c>
      <c r="M28" s="108">
        <v>5</v>
      </c>
      <c r="N28" s="108">
        <v>4</v>
      </c>
      <c r="O28" s="108">
        <v>9</v>
      </c>
      <c r="P28" s="109">
        <v>9</v>
      </c>
      <c r="Q28" s="110">
        <v>0</v>
      </c>
      <c r="R28" s="109">
        <v>0</v>
      </c>
      <c r="S28" s="218">
        <v>5.45</v>
      </c>
      <c r="T28" s="183">
        <v>6527651</v>
      </c>
      <c r="U28" s="106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11">
        <v>0</v>
      </c>
      <c r="AB28" s="106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11">
        <v>0</v>
      </c>
      <c r="AI28" s="106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11">
        <v>0</v>
      </c>
      <c r="AP28" s="112">
        <v>147</v>
      </c>
      <c r="AQ28" s="165"/>
      <c r="AR28" s="166">
        <v>0</v>
      </c>
      <c r="AS28" s="167">
        <v>0</v>
      </c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6">
        <v>0</v>
      </c>
      <c r="BE28" s="117"/>
      <c r="BF28" s="118">
        <v>147</v>
      </c>
      <c r="BG28" s="119"/>
      <c r="BH28" s="120"/>
      <c r="BI28" s="120"/>
      <c r="BJ28" s="120"/>
      <c r="BK28" s="120"/>
      <c r="BL28" s="120"/>
      <c r="BM28" s="120"/>
      <c r="BN28" s="120"/>
      <c r="BO28" s="120"/>
      <c r="BP28" s="121"/>
      <c r="BQ28" s="116">
        <v>0</v>
      </c>
      <c r="BR28" s="117">
        <v>0</v>
      </c>
      <c r="BS28" s="122">
        <v>147</v>
      </c>
      <c r="BT28" s="113"/>
      <c r="BU28" s="114"/>
      <c r="BV28" s="114"/>
      <c r="BW28" s="114"/>
      <c r="BX28" s="114"/>
      <c r="BY28" s="114"/>
      <c r="BZ28" s="114"/>
      <c r="CA28" s="114"/>
      <c r="CB28" s="114"/>
      <c r="CC28" s="115"/>
      <c r="CD28" s="116">
        <v>0</v>
      </c>
      <c r="CE28" s="182">
        <v>0.25</v>
      </c>
      <c r="CF28" s="176"/>
      <c r="CG28" s="167">
        <v>0</v>
      </c>
      <c r="CH28" s="177">
        <v>0</v>
      </c>
      <c r="CI28" s="117">
        <v>0</v>
      </c>
      <c r="CJ28" s="117">
        <v>0</v>
      </c>
      <c r="CK28" s="107"/>
      <c r="CL28" s="117"/>
      <c r="CM28" s="180" t="s">
        <v>80</v>
      </c>
    </row>
    <row r="29" spans="1:91" s="29" customFormat="1" ht="12.75" customHeight="1">
      <c r="A29" s="110">
        <v>22</v>
      </c>
      <c r="B29" s="209">
        <v>107</v>
      </c>
      <c r="C29" s="209" t="s">
        <v>162</v>
      </c>
      <c r="D29" s="151" t="s">
        <v>163</v>
      </c>
      <c r="E29" s="151"/>
      <c r="F29" s="12" t="s">
        <v>105</v>
      </c>
      <c r="G29" s="207" t="s">
        <v>80</v>
      </c>
      <c r="H29" s="125">
        <v>86</v>
      </c>
      <c r="I29" s="110">
        <v>29</v>
      </c>
      <c r="J29" s="108">
        <v>26</v>
      </c>
      <c r="K29" s="109">
        <v>31</v>
      </c>
      <c r="L29" s="110">
        <v>5</v>
      </c>
      <c r="M29" s="108">
        <v>5</v>
      </c>
      <c r="N29" s="108">
        <v>1</v>
      </c>
      <c r="O29" s="108">
        <v>8</v>
      </c>
      <c r="P29" s="109">
        <v>11</v>
      </c>
      <c r="Q29" s="110">
        <v>0</v>
      </c>
      <c r="R29" s="109">
        <v>0</v>
      </c>
      <c r="S29" s="218">
        <v>5.05</v>
      </c>
      <c r="T29" s="183">
        <v>6447919</v>
      </c>
      <c r="U29" s="106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11">
        <v>0</v>
      </c>
      <c r="AB29" s="106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11">
        <v>0</v>
      </c>
      <c r="AI29" s="106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11">
        <v>0</v>
      </c>
      <c r="AP29" s="112">
        <v>107</v>
      </c>
      <c r="AQ29" s="165"/>
      <c r="AR29" s="166">
        <v>0</v>
      </c>
      <c r="AS29" s="167">
        <v>0</v>
      </c>
      <c r="AT29" s="114"/>
      <c r="AU29" s="114"/>
      <c r="AV29" s="114"/>
      <c r="AW29" s="114"/>
      <c r="AX29" s="114"/>
      <c r="AY29" s="114"/>
      <c r="AZ29" s="114"/>
      <c r="BA29" s="114"/>
      <c r="BB29" s="114"/>
      <c r="BC29" s="115"/>
      <c r="BD29" s="116">
        <v>0</v>
      </c>
      <c r="BE29" s="117"/>
      <c r="BF29" s="118">
        <v>107</v>
      </c>
      <c r="BG29" s="119"/>
      <c r="BH29" s="120"/>
      <c r="BI29" s="120"/>
      <c r="BJ29" s="120"/>
      <c r="BK29" s="120"/>
      <c r="BL29" s="120"/>
      <c r="BM29" s="120"/>
      <c r="BN29" s="120"/>
      <c r="BO29" s="120"/>
      <c r="BP29" s="121"/>
      <c r="BQ29" s="116">
        <v>0</v>
      </c>
      <c r="BR29" s="117">
        <v>0</v>
      </c>
      <c r="BS29" s="122">
        <v>107</v>
      </c>
      <c r="BT29" s="113"/>
      <c r="BU29" s="114"/>
      <c r="BV29" s="114"/>
      <c r="BW29" s="114"/>
      <c r="BX29" s="114"/>
      <c r="BY29" s="114"/>
      <c r="BZ29" s="114"/>
      <c r="CA29" s="114"/>
      <c r="CB29" s="114"/>
      <c r="CC29" s="115"/>
      <c r="CD29" s="116">
        <v>0</v>
      </c>
      <c r="CE29" s="182">
        <v>0.25</v>
      </c>
      <c r="CF29" s="176"/>
      <c r="CG29" s="167">
        <v>0</v>
      </c>
      <c r="CH29" s="177">
        <v>0</v>
      </c>
      <c r="CI29" s="117">
        <v>0</v>
      </c>
      <c r="CJ29" s="117">
        <v>0</v>
      </c>
      <c r="CK29" s="107"/>
      <c r="CL29" s="117"/>
      <c r="CM29" s="180" t="s">
        <v>80</v>
      </c>
    </row>
    <row r="30" spans="1:91" s="29" customFormat="1" ht="12.75" customHeight="1">
      <c r="A30" s="110">
        <v>23</v>
      </c>
      <c r="B30" s="209">
        <v>155</v>
      </c>
      <c r="C30" s="209" t="s">
        <v>164</v>
      </c>
      <c r="D30" s="151" t="s">
        <v>144</v>
      </c>
      <c r="E30" s="151"/>
      <c r="F30" s="12" t="s">
        <v>105</v>
      </c>
      <c r="G30" s="207" t="s">
        <v>80</v>
      </c>
      <c r="H30" s="125">
        <v>88</v>
      </c>
      <c r="I30" s="110">
        <v>29</v>
      </c>
      <c r="J30" s="108">
        <v>29</v>
      </c>
      <c r="K30" s="109">
        <v>30</v>
      </c>
      <c r="L30" s="110">
        <v>4</v>
      </c>
      <c r="M30" s="108">
        <v>1</v>
      </c>
      <c r="N30" s="108">
        <v>6</v>
      </c>
      <c r="O30" s="108">
        <v>10</v>
      </c>
      <c r="P30" s="109">
        <v>9</v>
      </c>
      <c r="Q30" s="110">
        <v>0</v>
      </c>
      <c r="R30" s="109">
        <v>0</v>
      </c>
      <c r="S30" s="218">
        <v>5.35</v>
      </c>
      <c r="T30" s="183">
        <v>6234005</v>
      </c>
      <c r="U30" s="106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11">
        <v>0</v>
      </c>
      <c r="AB30" s="106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11">
        <v>0</v>
      </c>
      <c r="AI30" s="106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11">
        <v>0</v>
      </c>
      <c r="AP30" s="112">
        <v>155</v>
      </c>
      <c r="AQ30" s="165"/>
      <c r="AR30" s="166">
        <v>0</v>
      </c>
      <c r="AS30" s="167">
        <v>0</v>
      </c>
      <c r="AT30" s="114"/>
      <c r="AU30" s="114"/>
      <c r="AV30" s="114"/>
      <c r="AW30" s="114"/>
      <c r="AX30" s="114"/>
      <c r="AY30" s="114"/>
      <c r="AZ30" s="114"/>
      <c r="BA30" s="114"/>
      <c r="BB30" s="114"/>
      <c r="BC30" s="115"/>
      <c r="BD30" s="116">
        <v>0</v>
      </c>
      <c r="BE30" s="117"/>
      <c r="BF30" s="118">
        <v>155</v>
      </c>
      <c r="BG30" s="119"/>
      <c r="BH30" s="120"/>
      <c r="BI30" s="120"/>
      <c r="BJ30" s="120"/>
      <c r="BK30" s="120"/>
      <c r="BL30" s="120"/>
      <c r="BM30" s="120"/>
      <c r="BN30" s="120"/>
      <c r="BO30" s="120"/>
      <c r="BP30" s="121"/>
      <c r="BQ30" s="116">
        <v>0</v>
      </c>
      <c r="BR30" s="117">
        <v>0</v>
      </c>
      <c r="BS30" s="122">
        <v>155</v>
      </c>
      <c r="BT30" s="113"/>
      <c r="BU30" s="114"/>
      <c r="BV30" s="114"/>
      <c r="BW30" s="114"/>
      <c r="BX30" s="114"/>
      <c r="BY30" s="114"/>
      <c r="BZ30" s="114"/>
      <c r="CA30" s="114"/>
      <c r="CB30" s="114"/>
      <c r="CC30" s="115"/>
      <c r="CD30" s="116">
        <v>0</v>
      </c>
      <c r="CE30" s="182">
        <v>0.25</v>
      </c>
      <c r="CF30" s="176"/>
      <c r="CG30" s="167">
        <v>0</v>
      </c>
      <c r="CH30" s="177">
        <v>0</v>
      </c>
      <c r="CI30" s="117">
        <v>0</v>
      </c>
      <c r="CJ30" s="117">
        <v>0</v>
      </c>
      <c r="CK30" s="107"/>
      <c r="CL30" s="117"/>
      <c r="CM30" s="180" t="s">
        <v>80</v>
      </c>
    </row>
    <row r="31" spans="1:91" s="29" customFormat="1" ht="12.75" customHeight="1">
      <c r="A31" s="110">
        <v>24</v>
      </c>
      <c r="B31" s="209">
        <v>102</v>
      </c>
      <c r="C31" s="209" t="s">
        <v>165</v>
      </c>
      <c r="D31" s="151" t="s">
        <v>166</v>
      </c>
      <c r="E31" s="151" t="s">
        <v>80</v>
      </c>
      <c r="F31" s="12" t="s">
        <v>91</v>
      </c>
      <c r="G31" s="207" t="s">
        <v>80</v>
      </c>
      <c r="H31" s="125">
        <v>91</v>
      </c>
      <c r="I31" s="110">
        <v>28</v>
      </c>
      <c r="J31" s="108">
        <v>33</v>
      </c>
      <c r="K31" s="109">
        <v>30</v>
      </c>
      <c r="L31" s="110">
        <v>4</v>
      </c>
      <c r="M31" s="108">
        <v>0</v>
      </c>
      <c r="N31" s="108">
        <v>5</v>
      </c>
      <c r="O31" s="108">
        <v>12</v>
      </c>
      <c r="P31" s="109">
        <v>9</v>
      </c>
      <c r="Q31" s="110">
        <v>0</v>
      </c>
      <c r="R31" s="109">
        <v>0</v>
      </c>
      <c r="S31" s="218">
        <v>5.56</v>
      </c>
      <c r="T31" s="183">
        <v>5932622.6</v>
      </c>
      <c r="U31" s="106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11">
        <v>0</v>
      </c>
      <c r="AB31" s="106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111">
        <v>0</v>
      </c>
      <c r="AI31" s="106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11">
        <v>0</v>
      </c>
      <c r="AP31" s="112">
        <v>102</v>
      </c>
      <c r="AQ31" s="165"/>
      <c r="AR31" s="166">
        <v>0</v>
      </c>
      <c r="AS31" s="167">
        <v>0</v>
      </c>
      <c r="AT31" s="114"/>
      <c r="AU31" s="114"/>
      <c r="AV31" s="114"/>
      <c r="AW31" s="114"/>
      <c r="AX31" s="114"/>
      <c r="AY31" s="114"/>
      <c r="AZ31" s="114"/>
      <c r="BA31" s="114"/>
      <c r="BB31" s="114"/>
      <c r="BC31" s="115"/>
      <c r="BD31" s="116">
        <v>0</v>
      </c>
      <c r="BE31" s="117"/>
      <c r="BF31" s="118">
        <v>102</v>
      </c>
      <c r="BG31" s="119"/>
      <c r="BH31" s="120"/>
      <c r="BI31" s="120"/>
      <c r="BJ31" s="120"/>
      <c r="BK31" s="120"/>
      <c r="BL31" s="120"/>
      <c r="BM31" s="120"/>
      <c r="BN31" s="120"/>
      <c r="BO31" s="120"/>
      <c r="BP31" s="121"/>
      <c r="BQ31" s="116">
        <v>0</v>
      </c>
      <c r="BR31" s="117">
        <v>0</v>
      </c>
      <c r="BS31" s="122">
        <v>102</v>
      </c>
      <c r="BT31" s="113"/>
      <c r="BU31" s="114"/>
      <c r="BV31" s="114"/>
      <c r="BW31" s="114"/>
      <c r="BX31" s="114"/>
      <c r="BY31" s="114"/>
      <c r="BZ31" s="114"/>
      <c r="CA31" s="114"/>
      <c r="CB31" s="114"/>
      <c r="CC31" s="115"/>
      <c r="CD31" s="116">
        <v>0</v>
      </c>
      <c r="CE31" s="182">
        <v>0.25</v>
      </c>
      <c r="CF31" s="176"/>
      <c r="CG31" s="167">
        <v>0</v>
      </c>
      <c r="CH31" s="177">
        <v>0</v>
      </c>
      <c r="CI31" s="117">
        <v>0</v>
      </c>
      <c r="CJ31" s="117">
        <v>0</v>
      </c>
      <c r="CK31" s="107"/>
      <c r="CL31" s="117"/>
      <c r="CM31" s="180" t="s">
        <v>80</v>
      </c>
    </row>
    <row r="32" spans="1:91" s="29" customFormat="1" ht="12.75" customHeight="1">
      <c r="A32" s="110">
        <v>25</v>
      </c>
      <c r="B32" s="209">
        <v>142</v>
      </c>
      <c r="C32" s="209" t="s">
        <v>167</v>
      </c>
      <c r="D32" s="151" t="s">
        <v>168</v>
      </c>
      <c r="E32" s="151"/>
      <c r="F32" s="12" t="s">
        <v>99</v>
      </c>
      <c r="G32" s="207" t="s">
        <v>80</v>
      </c>
      <c r="H32" s="125">
        <v>98</v>
      </c>
      <c r="I32" s="110">
        <v>33</v>
      </c>
      <c r="J32" s="108">
        <v>33</v>
      </c>
      <c r="K32" s="109">
        <v>32</v>
      </c>
      <c r="L32" s="110">
        <v>1</v>
      </c>
      <c r="M32" s="108">
        <v>1</v>
      </c>
      <c r="N32" s="108">
        <v>3</v>
      </c>
      <c r="O32" s="108">
        <v>17</v>
      </c>
      <c r="P32" s="109">
        <v>8</v>
      </c>
      <c r="Q32" s="110">
        <v>0</v>
      </c>
      <c r="R32" s="109">
        <v>0</v>
      </c>
      <c r="S32" s="218">
        <v>5.49</v>
      </c>
      <c r="T32" s="183">
        <v>5203572.4</v>
      </c>
      <c r="U32" s="106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11">
        <v>0</v>
      </c>
      <c r="AB32" s="106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11">
        <v>0</v>
      </c>
      <c r="AI32" s="106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111">
        <v>0</v>
      </c>
      <c r="AP32" s="112">
        <v>142</v>
      </c>
      <c r="AQ32" s="165"/>
      <c r="AR32" s="166">
        <v>0</v>
      </c>
      <c r="AS32" s="167">
        <v>0</v>
      </c>
      <c r="AT32" s="114"/>
      <c r="AU32" s="114"/>
      <c r="AV32" s="114"/>
      <c r="AW32" s="114"/>
      <c r="AX32" s="114"/>
      <c r="AY32" s="114"/>
      <c r="AZ32" s="114"/>
      <c r="BA32" s="114"/>
      <c r="BB32" s="114"/>
      <c r="BC32" s="115"/>
      <c r="BD32" s="116">
        <v>0</v>
      </c>
      <c r="BE32" s="117"/>
      <c r="BF32" s="118">
        <v>142</v>
      </c>
      <c r="BG32" s="119"/>
      <c r="BH32" s="120"/>
      <c r="BI32" s="120"/>
      <c r="BJ32" s="120"/>
      <c r="BK32" s="120"/>
      <c r="BL32" s="120"/>
      <c r="BM32" s="120"/>
      <c r="BN32" s="120"/>
      <c r="BO32" s="120"/>
      <c r="BP32" s="121"/>
      <c r="BQ32" s="116">
        <v>0</v>
      </c>
      <c r="BR32" s="117">
        <v>0</v>
      </c>
      <c r="BS32" s="122">
        <v>142</v>
      </c>
      <c r="BT32" s="113"/>
      <c r="BU32" s="114"/>
      <c r="BV32" s="114"/>
      <c r="BW32" s="114"/>
      <c r="BX32" s="114"/>
      <c r="BY32" s="114"/>
      <c r="BZ32" s="114"/>
      <c r="CA32" s="114"/>
      <c r="CB32" s="114"/>
      <c r="CC32" s="115"/>
      <c r="CD32" s="116">
        <v>0</v>
      </c>
      <c r="CE32" s="182">
        <v>0.25</v>
      </c>
      <c r="CF32" s="176"/>
      <c r="CG32" s="167">
        <v>0</v>
      </c>
      <c r="CH32" s="177">
        <v>0</v>
      </c>
      <c r="CI32" s="117">
        <v>0</v>
      </c>
      <c r="CJ32" s="117">
        <v>0</v>
      </c>
      <c r="CK32" s="107"/>
      <c r="CL32" s="117"/>
      <c r="CM32" s="180" t="s">
        <v>80</v>
      </c>
    </row>
    <row r="33" spans="1:91" s="29" customFormat="1" ht="12.75" customHeight="1">
      <c r="A33" s="110">
        <v>26</v>
      </c>
      <c r="B33" s="209">
        <v>176</v>
      </c>
      <c r="C33" s="209" t="s">
        <v>169</v>
      </c>
      <c r="D33" s="151" t="s">
        <v>170</v>
      </c>
      <c r="E33" s="151"/>
      <c r="F33" s="12" t="s">
        <v>97</v>
      </c>
      <c r="G33" s="207" t="s">
        <v>80</v>
      </c>
      <c r="H33" s="125">
        <v>130</v>
      </c>
      <c r="I33" s="110">
        <v>48</v>
      </c>
      <c r="J33" s="108">
        <v>40</v>
      </c>
      <c r="K33" s="109">
        <v>42</v>
      </c>
      <c r="L33" s="110">
        <v>0</v>
      </c>
      <c r="M33" s="108">
        <v>0</v>
      </c>
      <c r="N33" s="108">
        <v>4</v>
      </c>
      <c r="O33" s="108">
        <v>4</v>
      </c>
      <c r="P33" s="109">
        <v>22</v>
      </c>
      <c r="Q33" s="110">
        <v>0</v>
      </c>
      <c r="R33" s="109">
        <v>0</v>
      </c>
      <c r="S33" s="218">
        <v>5.53</v>
      </c>
      <c r="T33" s="183">
        <v>1992498.8</v>
      </c>
      <c r="U33" s="106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11">
        <v>0</v>
      </c>
      <c r="AB33" s="106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11">
        <v>0</v>
      </c>
      <c r="AI33" s="106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11">
        <v>0</v>
      </c>
      <c r="AP33" s="112">
        <v>176</v>
      </c>
      <c r="AQ33" s="165"/>
      <c r="AR33" s="166">
        <v>0</v>
      </c>
      <c r="AS33" s="167">
        <v>0</v>
      </c>
      <c r="AT33" s="114"/>
      <c r="AU33" s="114"/>
      <c r="AV33" s="114"/>
      <c r="AW33" s="114"/>
      <c r="AX33" s="114"/>
      <c r="AY33" s="114"/>
      <c r="AZ33" s="114"/>
      <c r="BA33" s="114"/>
      <c r="BB33" s="114"/>
      <c r="BC33" s="115"/>
      <c r="BD33" s="116">
        <v>0</v>
      </c>
      <c r="BE33" s="117"/>
      <c r="BF33" s="118">
        <v>176</v>
      </c>
      <c r="BG33" s="119"/>
      <c r="BH33" s="120"/>
      <c r="BI33" s="120"/>
      <c r="BJ33" s="120"/>
      <c r="BK33" s="120"/>
      <c r="BL33" s="120"/>
      <c r="BM33" s="120"/>
      <c r="BN33" s="120"/>
      <c r="BO33" s="120"/>
      <c r="BP33" s="121"/>
      <c r="BQ33" s="116">
        <v>0</v>
      </c>
      <c r="BR33" s="117">
        <v>0</v>
      </c>
      <c r="BS33" s="122">
        <v>176</v>
      </c>
      <c r="BT33" s="113"/>
      <c r="BU33" s="114"/>
      <c r="BV33" s="114"/>
      <c r="BW33" s="114"/>
      <c r="BX33" s="114"/>
      <c r="BY33" s="114"/>
      <c r="BZ33" s="114"/>
      <c r="CA33" s="114"/>
      <c r="CB33" s="114"/>
      <c r="CC33" s="115"/>
      <c r="CD33" s="116">
        <v>0</v>
      </c>
      <c r="CE33" s="182">
        <v>0.25</v>
      </c>
      <c r="CF33" s="176"/>
      <c r="CG33" s="167">
        <v>0</v>
      </c>
      <c r="CH33" s="177">
        <v>0</v>
      </c>
      <c r="CI33" s="117">
        <v>0</v>
      </c>
      <c r="CJ33" s="117">
        <v>0</v>
      </c>
      <c r="CK33" s="107"/>
      <c r="CL33" s="117"/>
      <c r="CM33" s="180" t="s">
        <v>80</v>
      </c>
    </row>
    <row r="34" spans="1:91" s="29" customFormat="1" ht="12.75" customHeight="1">
      <c r="A34" s="110">
        <v>27</v>
      </c>
      <c r="B34" s="209">
        <v>156</v>
      </c>
      <c r="C34" s="209" t="s">
        <v>171</v>
      </c>
      <c r="D34" s="151" t="s">
        <v>172</v>
      </c>
      <c r="E34" s="151"/>
      <c r="F34" s="12"/>
      <c r="G34" s="207" t="s">
        <v>80</v>
      </c>
      <c r="H34" s="125">
        <v>141</v>
      </c>
      <c r="I34" s="110">
        <v>45</v>
      </c>
      <c r="J34" s="108">
        <v>48</v>
      </c>
      <c r="K34" s="109">
        <v>48</v>
      </c>
      <c r="L34" s="110">
        <v>0</v>
      </c>
      <c r="M34" s="108">
        <v>0</v>
      </c>
      <c r="N34" s="108">
        <v>1</v>
      </c>
      <c r="O34" s="108">
        <v>3</v>
      </c>
      <c r="P34" s="109">
        <v>26</v>
      </c>
      <c r="Q34" s="110">
        <v>0</v>
      </c>
      <c r="R34" s="109">
        <v>0</v>
      </c>
      <c r="S34" s="218">
        <v>4.32</v>
      </c>
      <c r="T34" s="183">
        <v>893935.2</v>
      </c>
      <c r="U34" s="106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11">
        <v>0</v>
      </c>
      <c r="AB34" s="106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11">
        <v>0</v>
      </c>
      <c r="AI34" s="106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11">
        <v>0</v>
      </c>
      <c r="AP34" s="112">
        <v>156</v>
      </c>
      <c r="AQ34" s="165"/>
      <c r="AR34" s="166">
        <v>0</v>
      </c>
      <c r="AS34" s="167">
        <v>0</v>
      </c>
      <c r="AT34" s="114"/>
      <c r="AU34" s="114"/>
      <c r="AV34" s="114"/>
      <c r="AW34" s="114"/>
      <c r="AX34" s="114"/>
      <c r="AY34" s="114"/>
      <c r="AZ34" s="114"/>
      <c r="BA34" s="114"/>
      <c r="BB34" s="114"/>
      <c r="BC34" s="115"/>
      <c r="BD34" s="116">
        <v>0</v>
      </c>
      <c r="BE34" s="117"/>
      <c r="BF34" s="118">
        <v>156</v>
      </c>
      <c r="BG34" s="119"/>
      <c r="BH34" s="120"/>
      <c r="BI34" s="120"/>
      <c r="BJ34" s="120"/>
      <c r="BK34" s="120"/>
      <c r="BL34" s="120"/>
      <c r="BM34" s="120"/>
      <c r="BN34" s="120"/>
      <c r="BO34" s="120"/>
      <c r="BP34" s="121"/>
      <c r="BQ34" s="116">
        <v>0</v>
      </c>
      <c r="BR34" s="117">
        <v>0</v>
      </c>
      <c r="BS34" s="122">
        <v>156</v>
      </c>
      <c r="BT34" s="113"/>
      <c r="BU34" s="114"/>
      <c r="BV34" s="114"/>
      <c r="BW34" s="114"/>
      <c r="BX34" s="114"/>
      <c r="BY34" s="114"/>
      <c r="BZ34" s="114"/>
      <c r="CA34" s="114"/>
      <c r="CB34" s="114"/>
      <c r="CC34" s="115"/>
      <c r="CD34" s="116">
        <v>0</v>
      </c>
      <c r="CE34" s="182">
        <v>0.25</v>
      </c>
      <c r="CF34" s="176"/>
      <c r="CG34" s="167">
        <v>0</v>
      </c>
      <c r="CH34" s="177">
        <v>0</v>
      </c>
      <c r="CI34" s="117">
        <v>0</v>
      </c>
      <c r="CJ34" s="117">
        <v>0</v>
      </c>
      <c r="CK34" s="107"/>
      <c r="CL34" s="117"/>
      <c r="CM34" s="180" t="s">
        <v>80</v>
      </c>
    </row>
    <row r="35" spans="1:91" s="29" customFormat="1" ht="12.75" customHeight="1">
      <c r="A35" s="110">
        <v>28</v>
      </c>
      <c r="B35" s="209">
        <v>154</v>
      </c>
      <c r="C35" s="209" t="s">
        <v>173</v>
      </c>
      <c r="D35" s="151" t="s">
        <v>174</v>
      </c>
      <c r="E35" s="151"/>
      <c r="F35" s="12" t="s">
        <v>86</v>
      </c>
      <c r="G35" s="207" t="s">
        <v>80</v>
      </c>
      <c r="H35" s="125">
        <v>144</v>
      </c>
      <c r="I35" s="110">
        <v>46</v>
      </c>
      <c r="J35" s="108">
        <v>48</v>
      </c>
      <c r="K35" s="109">
        <v>50</v>
      </c>
      <c r="L35" s="110">
        <v>0</v>
      </c>
      <c r="M35" s="108">
        <v>0</v>
      </c>
      <c r="N35" s="108">
        <v>0</v>
      </c>
      <c r="O35" s="108">
        <v>3</v>
      </c>
      <c r="P35" s="109">
        <v>27</v>
      </c>
      <c r="Q35" s="110">
        <v>0</v>
      </c>
      <c r="R35" s="109">
        <v>0</v>
      </c>
      <c r="S35" s="218">
        <v>5.3</v>
      </c>
      <c r="T35" s="183">
        <v>592425</v>
      </c>
      <c r="U35" s="106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11">
        <v>0</v>
      </c>
      <c r="AB35" s="106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11">
        <v>0</v>
      </c>
      <c r="AI35" s="106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11">
        <v>0</v>
      </c>
      <c r="AP35" s="112">
        <v>154</v>
      </c>
      <c r="AQ35" s="165"/>
      <c r="AR35" s="166">
        <v>0</v>
      </c>
      <c r="AS35" s="167">
        <v>0</v>
      </c>
      <c r="AT35" s="114"/>
      <c r="AU35" s="114"/>
      <c r="AV35" s="114"/>
      <c r="AW35" s="114"/>
      <c r="AX35" s="114"/>
      <c r="AY35" s="114"/>
      <c r="AZ35" s="114"/>
      <c r="BA35" s="114"/>
      <c r="BB35" s="114"/>
      <c r="BC35" s="115"/>
      <c r="BD35" s="116">
        <v>0</v>
      </c>
      <c r="BE35" s="117"/>
      <c r="BF35" s="118">
        <v>154</v>
      </c>
      <c r="BG35" s="119"/>
      <c r="BH35" s="120"/>
      <c r="BI35" s="120"/>
      <c r="BJ35" s="120"/>
      <c r="BK35" s="120"/>
      <c r="BL35" s="120"/>
      <c r="BM35" s="120"/>
      <c r="BN35" s="120"/>
      <c r="BO35" s="120"/>
      <c r="BP35" s="121"/>
      <c r="BQ35" s="116">
        <v>0</v>
      </c>
      <c r="BR35" s="117">
        <v>0</v>
      </c>
      <c r="BS35" s="122">
        <v>154</v>
      </c>
      <c r="BT35" s="113"/>
      <c r="BU35" s="114"/>
      <c r="BV35" s="114"/>
      <c r="BW35" s="114"/>
      <c r="BX35" s="114"/>
      <c r="BY35" s="114"/>
      <c r="BZ35" s="114"/>
      <c r="CA35" s="114"/>
      <c r="CB35" s="114"/>
      <c r="CC35" s="115"/>
      <c r="CD35" s="116">
        <v>0</v>
      </c>
      <c r="CE35" s="182">
        <v>0.25</v>
      </c>
      <c r="CF35" s="176"/>
      <c r="CG35" s="167">
        <v>0</v>
      </c>
      <c r="CH35" s="177">
        <v>0</v>
      </c>
      <c r="CI35" s="117">
        <v>0</v>
      </c>
      <c r="CJ35" s="117">
        <v>0</v>
      </c>
      <c r="CK35" s="107"/>
      <c r="CL35" s="117"/>
      <c r="CM35" s="180" t="s">
        <v>80</v>
      </c>
    </row>
    <row r="36" spans="1:91" s="29" customFormat="1" ht="12.75" customHeight="1">
      <c r="A36" s="110">
        <v>29</v>
      </c>
      <c r="B36" s="209">
        <v>90</v>
      </c>
      <c r="C36" s="209" t="s">
        <v>175</v>
      </c>
      <c r="D36" s="151" t="s">
        <v>176</v>
      </c>
      <c r="E36" s="151" t="s">
        <v>104</v>
      </c>
      <c r="F36" s="12" t="s">
        <v>105</v>
      </c>
      <c r="G36" s="207" t="s">
        <v>177</v>
      </c>
      <c r="H36" s="125">
        <v>57</v>
      </c>
      <c r="I36" s="110">
        <v>27</v>
      </c>
      <c r="J36" s="108">
        <v>30</v>
      </c>
      <c r="K36" s="109">
        <v>0</v>
      </c>
      <c r="L36" s="110">
        <v>3</v>
      </c>
      <c r="M36" s="108">
        <v>0</v>
      </c>
      <c r="N36" s="108">
        <v>6</v>
      </c>
      <c r="O36" s="108">
        <v>5</v>
      </c>
      <c r="P36" s="109">
        <v>6</v>
      </c>
      <c r="Q36" s="110">
        <v>0</v>
      </c>
      <c r="R36" s="109">
        <v>0</v>
      </c>
      <c r="S36" s="218">
        <v>0</v>
      </c>
      <c r="T36" s="183">
        <v>9330656</v>
      </c>
      <c r="U36" s="106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11">
        <v>0</v>
      </c>
      <c r="AB36" s="106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11">
        <v>0</v>
      </c>
      <c r="AI36" s="106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11">
        <v>0</v>
      </c>
      <c r="AP36" s="112">
        <v>90</v>
      </c>
      <c r="AQ36" s="165"/>
      <c r="AR36" s="166">
        <v>0</v>
      </c>
      <c r="AS36" s="167">
        <v>0</v>
      </c>
      <c r="AT36" s="114"/>
      <c r="AU36" s="114"/>
      <c r="AV36" s="114"/>
      <c r="AW36" s="114"/>
      <c r="AX36" s="114"/>
      <c r="AY36" s="114"/>
      <c r="AZ36" s="114"/>
      <c r="BA36" s="114"/>
      <c r="BB36" s="114"/>
      <c r="BC36" s="115"/>
      <c r="BD36" s="116">
        <v>0</v>
      </c>
      <c r="BE36" s="117"/>
      <c r="BF36" s="118">
        <v>90</v>
      </c>
      <c r="BG36" s="119"/>
      <c r="BH36" s="120"/>
      <c r="BI36" s="120"/>
      <c r="BJ36" s="120"/>
      <c r="BK36" s="120"/>
      <c r="BL36" s="120"/>
      <c r="BM36" s="120"/>
      <c r="BN36" s="120"/>
      <c r="BO36" s="120"/>
      <c r="BP36" s="121"/>
      <c r="BQ36" s="116">
        <v>0</v>
      </c>
      <c r="BR36" s="117">
        <v>0</v>
      </c>
      <c r="BS36" s="122">
        <v>90</v>
      </c>
      <c r="BT36" s="113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>
        <v>0</v>
      </c>
      <c r="CE36" s="182">
        <v>0.25</v>
      </c>
      <c r="CF36" s="176"/>
      <c r="CG36" s="167">
        <v>0</v>
      </c>
      <c r="CH36" s="177">
        <v>0</v>
      </c>
      <c r="CI36" s="117">
        <v>0</v>
      </c>
      <c r="CJ36" s="117">
        <v>0</v>
      </c>
      <c r="CK36" s="107"/>
      <c r="CL36" s="117"/>
      <c r="CM36" s="180" t="s">
        <v>80</v>
      </c>
    </row>
    <row r="37" spans="1:91" s="29" customFormat="1" ht="12.75" customHeight="1">
      <c r="A37" s="110"/>
      <c r="B37" s="209"/>
      <c r="C37" s="209"/>
      <c r="D37" s="151"/>
      <c r="E37" s="151"/>
      <c r="F37" s="12"/>
      <c r="G37" s="207" t="s">
        <v>80</v>
      </c>
      <c r="H37" s="125">
        <v>0</v>
      </c>
      <c r="I37" s="110">
        <v>0</v>
      </c>
      <c r="J37" s="108">
        <v>0</v>
      </c>
      <c r="K37" s="109">
        <v>0</v>
      </c>
      <c r="L37" s="110">
        <v>0</v>
      </c>
      <c r="M37" s="108">
        <v>0</v>
      </c>
      <c r="N37" s="108">
        <v>0</v>
      </c>
      <c r="O37" s="108">
        <v>0</v>
      </c>
      <c r="P37" s="109">
        <v>0</v>
      </c>
      <c r="Q37" s="110">
        <v>0</v>
      </c>
      <c r="R37" s="109">
        <v>0</v>
      </c>
      <c r="S37" s="218">
        <v>0</v>
      </c>
      <c r="T37" s="183">
        <v>15000000</v>
      </c>
      <c r="U37" s="106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11">
        <v>0</v>
      </c>
      <c r="AB37" s="106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11">
        <v>0</v>
      </c>
      <c r="AI37" s="106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11">
        <v>0</v>
      </c>
      <c r="AP37" s="112">
        <v>0</v>
      </c>
      <c r="AQ37" s="165"/>
      <c r="AR37" s="166">
        <v>0</v>
      </c>
      <c r="AS37" s="167">
        <v>0</v>
      </c>
      <c r="AT37" s="114"/>
      <c r="AU37" s="114"/>
      <c r="AV37" s="114"/>
      <c r="AW37" s="114"/>
      <c r="AX37" s="114"/>
      <c r="AY37" s="114"/>
      <c r="AZ37" s="114"/>
      <c r="BA37" s="114"/>
      <c r="BB37" s="114"/>
      <c r="BC37" s="115"/>
      <c r="BD37" s="116">
        <v>0</v>
      </c>
      <c r="BE37" s="117"/>
      <c r="BF37" s="118">
        <v>0</v>
      </c>
      <c r="BG37" s="119"/>
      <c r="BH37" s="120"/>
      <c r="BI37" s="120"/>
      <c r="BJ37" s="120"/>
      <c r="BK37" s="120"/>
      <c r="BL37" s="120"/>
      <c r="BM37" s="120"/>
      <c r="BN37" s="120"/>
      <c r="BO37" s="120"/>
      <c r="BP37" s="121"/>
      <c r="BQ37" s="116">
        <v>0</v>
      </c>
      <c r="BR37" s="117">
        <v>0</v>
      </c>
      <c r="BS37" s="122">
        <v>0</v>
      </c>
      <c r="BT37" s="113"/>
      <c r="BU37" s="114"/>
      <c r="BV37" s="114"/>
      <c r="BW37" s="114"/>
      <c r="BX37" s="114"/>
      <c r="BY37" s="114"/>
      <c r="BZ37" s="114"/>
      <c r="CA37" s="114"/>
      <c r="CB37" s="114"/>
      <c r="CC37" s="115"/>
      <c r="CD37" s="116">
        <v>0</v>
      </c>
      <c r="CE37" s="182">
        <v>0.25</v>
      </c>
      <c r="CF37" s="176"/>
      <c r="CG37" s="167">
        <v>0</v>
      </c>
      <c r="CH37" s="177">
        <v>0</v>
      </c>
      <c r="CI37" s="117">
        <v>0</v>
      </c>
      <c r="CJ37" s="117">
        <v>0</v>
      </c>
      <c r="CK37" s="107"/>
      <c r="CL37" s="117"/>
      <c r="CM37" s="180" t="s">
        <v>80</v>
      </c>
    </row>
    <row r="38" spans="1:91" s="29" customFormat="1" ht="12.75" customHeight="1">
      <c r="A38" s="110"/>
      <c r="B38" s="209"/>
      <c r="C38" s="209"/>
      <c r="D38" s="151"/>
      <c r="E38" s="151"/>
      <c r="F38" s="12"/>
      <c r="G38" s="207" t="s">
        <v>80</v>
      </c>
      <c r="H38" s="125">
        <v>0</v>
      </c>
      <c r="I38" s="110">
        <v>0</v>
      </c>
      <c r="J38" s="108">
        <v>0</v>
      </c>
      <c r="K38" s="109">
        <v>0</v>
      </c>
      <c r="L38" s="110">
        <v>0</v>
      </c>
      <c r="M38" s="108">
        <v>0</v>
      </c>
      <c r="N38" s="108">
        <v>0</v>
      </c>
      <c r="O38" s="108">
        <v>0</v>
      </c>
      <c r="P38" s="109">
        <v>0</v>
      </c>
      <c r="Q38" s="110">
        <v>0</v>
      </c>
      <c r="R38" s="109">
        <v>0</v>
      </c>
      <c r="S38" s="218">
        <v>0</v>
      </c>
      <c r="T38" s="183">
        <v>15000000</v>
      </c>
      <c r="U38" s="106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11">
        <v>0</v>
      </c>
      <c r="AB38" s="106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11">
        <v>0</v>
      </c>
      <c r="AI38" s="106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11">
        <v>0</v>
      </c>
      <c r="AP38" s="112">
        <v>0</v>
      </c>
      <c r="AQ38" s="165"/>
      <c r="AR38" s="166">
        <v>0</v>
      </c>
      <c r="AS38" s="167">
        <v>0</v>
      </c>
      <c r="AT38" s="114"/>
      <c r="AU38" s="114"/>
      <c r="AV38" s="114"/>
      <c r="AW38" s="114"/>
      <c r="AX38" s="114"/>
      <c r="AY38" s="114"/>
      <c r="AZ38" s="114"/>
      <c r="BA38" s="114"/>
      <c r="BB38" s="114"/>
      <c r="BC38" s="115"/>
      <c r="BD38" s="116">
        <v>0</v>
      </c>
      <c r="BE38" s="117"/>
      <c r="BF38" s="118">
        <v>0</v>
      </c>
      <c r="BG38" s="119"/>
      <c r="BH38" s="120"/>
      <c r="BI38" s="120"/>
      <c r="BJ38" s="120"/>
      <c r="BK38" s="120"/>
      <c r="BL38" s="120"/>
      <c r="BM38" s="120"/>
      <c r="BN38" s="120"/>
      <c r="BO38" s="120"/>
      <c r="BP38" s="121"/>
      <c r="BQ38" s="116">
        <v>0</v>
      </c>
      <c r="BR38" s="117">
        <v>0</v>
      </c>
      <c r="BS38" s="122">
        <v>0</v>
      </c>
      <c r="BT38" s="113"/>
      <c r="BU38" s="114"/>
      <c r="BV38" s="114"/>
      <c r="BW38" s="114"/>
      <c r="BX38" s="114"/>
      <c r="BY38" s="114"/>
      <c r="BZ38" s="114"/>
      <c r="CA38" s="114"/>
      <c r="CB38" s="114"/>
      <c r="CC38" s="115"/>
      <c r="CD38" s="116">
        <v>0</v>
      </c>
      <c r="CE38" s="182">
        <v>0.25</v>
      </c>
      <c r="CF38" s="176"/>
      <c r="CG38" s="167">
        <v>0</v>
      </c>
      <c r="CH38" s="177">
        <v>0</v>
      </c>
      <c r="CI38" s="117">
        <v>0</v>
      </c>
      <c r="CJ38" s="117">
        <v>0</v>
      </c>
      <c r="CK38" s="107"/>
      <c r="CL38" s="117"/>
      <c r="CM38" s="180" t="s">
        <v>80</v>
      </c>
    </row>
    <row r="39" spans="1:91" s="29" customFormat="1" ht="12.75" customHeight="1">
      <c r="A39" s="110"/>
      <c r="B39" s="209"/>
      <c r="C39" s="209"/>
      <c r="D39" s="151"/>
      <c r="E39" s="151"/>
      <c r="F39" s="12"/>
      <c r="G39" s="207" t="s">
        <v>80</v>
      </c>
      <c r="H39" s="125">
        <v>0</v>
      </c>
      <c r="I39" s="110">
        <v>0</v>
      </c>
      <c r="J39" s="108">
        <v>0</v>
      </c>
      <c r="K39" s="109">
        <v>0</v>
      </c>
      <c r="L39" s="110">
        <v>0</v>
      </c>
      <c r="M39" s="108">
        <v>0</v>
      </c>
      <c r="N39" s="108">
        <v>0</v>
      </c>
      <c r="O39" s="108">
        <v>0</v>
      </c>
      <c r="P39" s="109">
        <v>0</v>
      </c>
      <c r="Q39" s="110">
        <v>0</v>
      </c>
      <c r="R39" s="109">
        <v>0</v>
      </c>
      <c r="S39" s="218">
        <v>0</v>
      </c>
      <c r="T39" s="183">
        <v>15000000</v>
      </c>
      <c r="U39" s="106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11">
        <v>0</v>
      </c>
      <c r="AB39" s="106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11">
        <v>0</v>
      </c>
      <c r="AI39" s="106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11">
        <v>0</v>
      </c>
      <c r="AP39" s="112">
        <v>0</v>
      </c>
      <c r="AQ39" s="165"/>
      <c r="AR39" s="166">
        <v>0</v>
      </c>
      <c r="AS39" s="167">
        <v>0</v>
      </c>
      <c r="AT39" s="114"/>
      <c r="AU39" s="114"/>
      <c r="AV39" s="114"/>
      <c r="AW39" s="114"/>
      <c r="AX39" s="114"/>
      <c r="AY39" s="114"/>
      <c r="AZ39" s="114"/>
      <c r="BA39" s="114"/>
      <c r="BB39" s="114"/>
      <c r="BC39" s="115"/>
      <c r="BD39" s="116">
        <v>0</v>
      </c>
      <c r="BE39" s="117"/>
      <c r="BF39" s="118">
        <v>0</v>
      </c>
      <c r="BG39" s="119"/>
      <c r="BH39" s="120"/>
      <c r="BI39" s="120"/>
      <c r="BJ39" s="120"/>
      <c r="BK39" s="120"/>
      <c r="BL39" s="120"/>
      <c r="BM39" s="120"/>
      <c r="BN39" s="120"/>
      <c r="BO39" s="120"/>
      <c r="BP39" s="121"/>
      <c r="BQ39" s="116">
        <v>0</v>
      </c>
      <c r="BR39" s="117">
        <v>0</v>
      </c>
      <c r="BS39" s="122">
        <v>0</v>
      </c>
      <c r="BT39" s="113"/>
      <c r="BU39" s="114"/>
      <c r="BV39" s="114"/>
      <c r="BW39" s="114"/>
      <c r="BX39" s="114"/>
      <c r="BY39" s="114"/>
      <c r="BZ39" s="114"/>
      <c r="CA39" s="114"/>
      <c r="CB39" s="114"/>
      <c r="CC39" s="115"/>
      <c r="CD39" s="116">
        <v>0</v>
      </c>
      <c r="CE39" s="182">
        <v>0.25</v>
      </c>
      <c r="CF39" s="176"/>
      <c r="CG39" s="167">
        <v>0</v>
      </c>
      <c r="CH39" s="177">
        <v>0</v>
      </c>
      <c r="CI39" s="117">
        <v>0</v>
      </c>
      <c r="CJ39" s="117">
        <v>0</v>
      </c>
      <c r="CK39" s="107"/>
      <c r="CL39" s="117"/>
      <c r="CM39" s="180" t="s">
        <v>80</v>
      </c>
    </row>
    <row r="40" spans="1:91" s="29" customFormat="1" ht="12.75" customHeight="1">
      <c r="A40" s="110"/>
      <c r="B40" s="209"/>
      <c r="C40" s="209"/>
      <c r="D40" s="151"/>
      <c r="E40" s="151"/>
      <c r="F40" s="12"/>
      <c r="G40" s="207" t="s">
        <v>80</v>
      </c>
      <c r="H40" s="125">
        <v>0</v>
      </c>
      <c r="I40" s="110">
        <v>0</v>
      </c>
      <c r="J40" s="108">
        <v>0</v>
      </c>
      <c r="K40" s="109">
        <v>0</v>
      </c>
      <c r="L40" s="110">
        <v>0</v>
      </c>
      <c r="M40" s="108">
        <v>0</v>
      </c>
      <c r="N40" s="108">
        <v>0</v>
      </c>
      <c r="O40" s="108">
        <v>0</v>
      </c>
      <c r="P40" s="109">
        <v>0</v>
      </c>
      <c r="Q40" s="110">
        <v>0</v>
      </c>
      <c r="R40" s="109">
        <v>0</v>
      </c>
      <c r="S40" s="218">
        <v>0</v>
      </c>
      <c r="T40" s="183">
        <v>15000000</v>
      </c>
      <c r="U40" s="106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11">
        <v>0</v>
      </c>
      <c r="AB40" s="106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11">
        <v>0</v>
      </c>
      <c r="AI40" s="106">
        <v>0</v>
      </c>
      <c r="AJ40" s="108">
        <v>0</v>
      </c>
      <c r="AK40" s="108">
        <v>0</v>
      </c>
      <c r="AL40" s="108">
        <v>0</v>
      </c>
      <c r="AM40" s="108">
        <v>0</v>
      </c>
      <c r="AN40" s="108">
        <v>0</v>
      </c>
      <c r="AO40" s="111">
        <v>0</v>
      </c>
      <c r="AP40" s="112">
        <v>0</v>
      </c>
      <c r="AQ40" s="165"/>
      <c r="AR40" s="166">
        <v>0</v>
      </c>
      <c r="AS40" s="167">
        <v>0</v>
      </c>
      <c r="AT40" s="114"/>
      <c r="AU40" s="114"/>
      <c r="AV40" s="114"/>
      <c r="AW40" s="114"/>
      <c r="AX40" s="114"/>
      <c r="AY40" s="114"/>
      <c r="AZ40" s="114"/>
      <c r="BA40" s="114"/>
      <c r="BB40" s="114"/>
      <c r="BC40" s="115"/>
      <c r="BD40" s="116">
        <v>0</v>
      </c>
      <c r="BE40" s="117"/>
      <c r="BF40" s="118">
        <v>0</v>
      </c>
      <c r="BG40" s="119"/>
      <c r="BH40" s="120"/>
      <c r="BI40" s="120"/>
      <c r="BJ40" s="120"/>
      <c r="BK40" s="120"/>
      <c r="BL40" s="120"/>
      <c r="BM40" s="120"/>
      <c r="BN40" s="120"/>
      <c r="BO40" s="120"/>
      <c r="BP40" s="121"/>
      <c r="BQ40" s="116">
        <v>0</v>
      </c>
      <c r="BR40" s="117">
        <v>0</v>
      </c>
      <c r="BS40" s="122">
        <v>0</v>
      </c>
      <c r="BT40" s="113"/>
      <c r="BU40" s="114"/>
      <c r="BV40" s="114"/>
      <c r="BW40" s="114"/>
      <c r="BX40" s="114"/>
      <c r="BY40" s="114"/>
      <c r="BZ40" s="114"/>
      <c r="CA40" s="114"/>
      <c r="CB40" s="114"/>
      <c r="CC40" s="115"/>
      <c r="CD40" s="116">
        <v>0</v>
      </c>
      <c r="CE40" s="182">
        <v>0.25</v>
      </c>
      <c r="CF40" s="176"/>
      <c r="CG40" s="167">
        <v>0</v>
      </c>
      <c r="CH40" s="177">
        <v>0</v>
      </c>
      <c r="CI40" s="117">
        <v>0</v>
      </c>
      <c r="CJ40" s="117">
        <v>0</v>
      </c>
      <c r="CK40" s="107"/>
      <c r="CL40" s="117"/>
      <c r="CM40" s="180" t="s">
        <v>80</v>
      </c>
    </row>
    <row r="41" spans="1:91" s="29" customFormat="1" ht="12.75" customHeight="1">
      <c r="A41" s="110"/>
      <c r="B41" s="209"/>
      <c r="C41" s="209"/>
      <c r="D41" s="151"/>
      <c r="E41" s="151"/>
      <c r="F41" s="12"/>
      <c r="G41" s="207" t="s">
        <v>80</v>
      </c>
      <c r="H41" s="125">
        <v>0</v>
      </c>
      <c r="I41" s="110">
        <v>0</v>
      </c>
      <c r="J41" s="108">
        <v>0</v>
      </c>
      <c r="K41" s="109">
        <v>0</v>
      </c>
      <c r="L41" s="110">
        <v>0</v>
      </c>
      <c r="M41" s="108">
        <v>0</v>
      </c>
      <c r="N41" s="108">
        <v>0</v>
      </c>
      <c r="O41" s="108">
        <v>0</v>
      </c>
      <c r="P41" s="109">
        <v>0</v>
      </c>
      <c r="Q41" s="110">
        <v>0</v>
      </c>
      <c r="R41" s="109">
        <v>0</v>
      </c>
      <c r="S41" s="218">
        <v>0</v>
      </c>
      <c r="T41" s="183">
        <v>15000000</v>
      </c>
      <c r="U41" s="106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11">
        <v>0</v>
      </c>
      <c r="AB41" s="106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11">
        <v>0</v>
      </c>
      <c r="AI41" s="106">
        <v>0</v>
      </c>
      <c r="AJ41" s="108">
        <v>0</v>
      </c>
      <c r="AK41" s="108">
        <v>0</v>
      </c>
      <c r="AL41" s="108">
        <v>0</v>
      </c>
      <c r="AM41" s="108">
        <v>0</v>
      </c>
      <c r="AN41" s="108">
        <v>0</v>
      </c>
      <c r="AO41" s="111">
        <v>0</v>
      </c>
      <c r="AP41" s="112">
        <v>0</v>
      </c>
      <c r="AQ41" s="165"/>
      <c r="AR41" s="166">
        <v>0</v>
      </c>
      <c r="AS41" s="167">
        <v>0</v>
      </c>
      <c r="AT41" s="114"/>
      <c r="AU41" s="114"/>
      <c r="AV41" s="114"/>
      <c r="AW41" s="114"/>
      <c r="AX41" s="114"/>
      <c r="AY41" s="114"/>
      <c r="AZ41" s="114"/>
      <c r="BA41" s="114"/>
      <c r="BB41" s="114"/>
      <c r="BC41" s="115"/>
      <c r="BD41" s="116">
        <v>0</v>
      </c>
      <c r="BE41" s="117"/>
      <c r="BF41" s="118">
        <v>0</v>
      </c>
      <c r="BG41" s="119"/>
      <c r="BH41" s="120"/>
      <c r="BI41" s="120"/>
      <c r="BJ41" s="120"/>
      <c r="BK41" s="120"/>
      <c r="BL41" s="120"/>
      <c r="BM41" s="120"/>
      <c r="BN41" s="120"/>
      <c r="BO41" s="120"/>
      <c r="BP41" s="121"/>
      <c r="BQ41" s="116">
        <v>0</v>
      </c>
      <c r="BR41" s="117">
        <v>0</v>
      </c>
      <c r="BS41" s="122">
        <v>0</v>
      </c>
      <c r="BT41" s="113"/>
      <c r="BU41" s="114"/>
      <c r="BV41" s="114"/>
      <c r="BW41" s="114"/>
      <c r="BX41" s="114"/>
      <c r="BY41" s="114"/>
      <c r="BZ41" s="114"/>
      <c r="CA41" s="114"/>
      <c r="CB41" s="114"/>
      <c r="CC41" s="115"/>
      <c r="CD41" s="116">
        <v>0</v>
      </c>
      <c r="CE41" s="182">
        <v>0.25</v>
      </c>
      <c r="CF41" s="176"/>
      <c r="CG41" s="167">
        <v>0</v>
      </c>
      <c r="CH41" s="177">
        <v>0</v>
      </c>
      <c r="CI41" s="117">
        <v>0</v>
      </c>
      <c r="CJ41" s="117">
        <v>0</v>
      </c>
      <c r="CK41" s="107"/>
      <c r="CL41" s="117"/>
      <c r="CM41" s="180" t="s">
        <v>80</v>
      </c>
    </row>
    <row r="42" spans="1:91" s="29" customFormat="1" ht="12.75" customHeight="1">
      <c r="A42" s="110"/>
      <c r="B42" s="209"/>
      <c r="C42" s="209"/>
      <c r="D42" s="151"/>
      <c r="E42" s="151"/>
      <c r="F42" s="12"/>
      <c r="G42" s="207" t="s">
        <v>80</v>
      </c>
      <c r="H42" s="125">
        <v>0</v>
      </c>
      <c r="I42" s="110">
        <v>0</v>
      </c>
      <c r="J42" s="108">
        <v>0</v>
      </c>
      <c r="K42" s="109">
        <v>0</v>
      </c>
      <c r="L42" s="110">
        <v>0</v>
      </c>
      <c r="M42" s="108">
        <v>0</v>
      </c>
      <c r="N42" s="108">
        <v>0</v>
      </c>
      <c r="O42" s="108">
        <v>0</v>
      </c>
      <c r="P42" s="109">
        <v>0</v>
      </c>
      <c r="Q42" s="110">
        <v>0</v>
      </c>
      <c r="R42" s="109">
        <v>0</v>
      </c>
      <c r="S42" s="218">
        <v>0</v>
      </c>
      <c r="T42" s="183">
        <v>15000000</v>
      </c>
      <c r="U42" s="106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11">
        <v>0</v>
      </c>
      <c r="AB42" s="106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11">
        <v>0</v>
      </c>
      <c r="AI42" s="106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11">
        <v>0</v>
      </c>
      <c r="AP42" s="112">
        <v>0</v>
      </c>
      <c r="AQ42" s="165"/>
      <c r="AR42" s="166">
        <v>0</v>
      </c>
      <c r="AS42" s="167">
        <v>0</v>
      </c>
      <c r="AT42" s="114"/>
      <c r="AU42" s="114"/>
      <c r="AV42" s="114"/>
      <c r="AW42" s="114"/>
      <c r="AX42" s="114"/>
      <c r="AY42" s="114"/>
      <c r="AZ42" s="114"/>
      <c r="BA42" s="114"/>
      <c r="BB42" s="114"/>
      <c r="BC42" s="115"/>
      <c r="BD42" s="116">
        <v>0</v>
      </c>
      <c r="BE42" s="117"/>
      <c r="BF42" s="118">
        <v>0</v>
      </c>
      <c r="BG42" s="119"/>
      <c r="BH42" s="120"/>
      <c r="BI42" s="120"/>
      <c r="BJ42" s="120"/>
      <c r="BK42" s="120"/>
      <c r="BL42" s="120"/>
      <c r="BM42" s="120"/>
      <c r="BN42" s="120"/>
      <c r="BO42" s="120"/>
      <c r="BP42" s="121"/>
      <c r="BQ42" s="116">
        <v>0</v>
      </c>
      <c r="BR42" s="117">
        <v>0</v>
      </c>
      <c r="BS42" s="122">
        <v>0</v>
      </c>
      <c r="BT42" s="113"/>
      <c r="BU42" s="114"/>
      <c r="BV42" s="114"/>
      <c r="BW42" s="114"/>
      <c r="BX42" s="114"/>
      <c r="BY42" s="114"/>
      <c r="BZ42" s="114"/>
      <c r="CA42" s="114"/>
      <c r="CB42" s="114"/>
      <c r="CC42" s="115"/>
      <c r="CD42" s="116">
        <v>0</v>
      </c>
      <c r="CE42" s="182">
        <v>0.25</v>
      </c>
      <c r="CF42" s="176"/>
      <c r="CG42" s="167">
        <v>0</v>
      </c>
      <c r="CH42" s="177">
        <v>0</v>
      </c>
      <c r="CI42" s="117">
        <v>0</v>
      </c>
      <c r="CJ42" s="117">
        <v>0</v>
      </c>
      <c r="CK42" s="107"/>
      <c r="CL42" s="117"/>
      <c r="CM42" s="180" t="s">
        <v>80</v>
      </c>
    </row>
    <row r="43" spans="1:91" s="29" customFormat="1" ht="12.75" customHeight="1">
      <c r="A43" s="110"/>
      <c r="B43" s="209"/>
      <c r="C43" s="209"/>
      <c r="D43" s="151"/>
      <c r="E43" s="151"/>
      <c r="F43" s="12"/>
      <c r="G43" s="207" t="s">
        <v>80</v>
      </c>
      <c r="H43" s="125">
        <v>0</v>
      </c>
      <c r="I43" s="110">
        <v>0</v>
      </c>
      <c r="J43" s="108">
        <v>0</v>
      </c>
      <c r="K43" s="109">
        <v>0</v>
      </c>
      <c r="L43" s="110">
        <v>0</v>
      </c>
      <c r="M43" s="108">
        <v>0</v>
      </c>
      <c r="N43" s="108">
        <v>0</v>
      </c>
      <c r="O43" s="108">
        <v>0</v>
      </c>
      <c r="P43" s="109">
        <v>0</v>
      </c>
      <c r="Q43" s="110">
        <v>0</v>
      </c>
      <c r="R43" s="109">
        <v>0</v>
      </c>
      <c r="S43" s="218">
        <v>0</v>
      </c>
      <c r="T43" s="183">
        <v>15000000</v>
      </c>
      <c r="U43" s="106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11">
        <v>0</v>
      </c>
      <c r="AB43" s="106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11">
        <v>0</v>
      </c>
      <c r="AI43" s="106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11">
        <v>0</v>
      </c>
      <c r="AP43" s="112">
        <v>0</v>
      </c>
      <c r="AQ43" s="165"/>
      <c r="AR43" s="166">
        <v>0</v>
      </c>
      <c r="AS43" s="167">
        <v>0</v>
      </c>
      <c r="AT43" s="114"/>
      <c r="AU43" s="114"/>
      <c r="AV43" s="114"/>
      <c r="AW43" s="114"/>
      <c r="AX43" s="114"/>
      <c r="AY43" s="114"/>
      <c r="AZ43" s="114"/>
      <c r="BA43" s="114"/>
      <c r="BB43" s="114"/>
      <c r="BC43" s="115"/>
      <c r="BD43" s="116">
        <v>0</v>
      </c>
      <c r="BE43" s="117"/>
      <c r="BF43" s="118">
        <v>0</v>
      </c>
      <c r="BG43" s="119"/>
      <c r="BH43" s="120"/>
      <c r="BI43" s="120"/>
      <c r="BJ43" s="120"/>
      <c r="BK43" s="120"/>
      <c r="BL43" s="120"/>
      <c r="BM43" s="120"/>
      <c r="BN43" s="120"/>
      <c r="BO43" s="120"/>
      <c r="BP43" s="121"/>
      <c r="BQ43" s="116">
        <v>0</v>
      </c>
      <c r="BR43" s="117">
        <v>0</v>
      </c>
      <c r="BS43" s="122">
        <v>0</v>
      </c>
      <c r="BT43" s="113"/>
      <c r="BU43" s="114"/>
      <c r="BV43" s="114"/>
      <c r="BW43" s="114"/>
      <c r="BX43" s="114"/>
      <c r="BY43" s="114"/>
      <c r="BZ43" s="114"/>
      <c r="CA43" s="114"/>
      <c r="CB43" s="114"/>
      <c r="CC43" s="115"/>
      <c r="CD43" s="116">
        <v>0</v>
      </c>
      <c r="CE43" s="182">
        <v>0.25</v>
      </c>
      <c r="CF43" s="176"/>
      <c r="CG43" s="167">
        <v>0</v>
      </c>
      <c r="CH43" s="177">
        <v>0</v>
      </c>
      <c r="CI43" s="117">
        <v>0</v>
      </c>
      <c r="CJ43" s="117">
        <v>0</v>
      </c>
      <c r="CK43" s="107"/>
      <c r="CL43" s="117"/>
      <c r="CM43" s="180" t="s">
        <v>80</v>
      </c>
    </row>
    <row r="44" spans="1:91" s="29" customFormat="1" ht="12.75" customHeight="1">
      <c r="A44" s="110"/>
      <c r="B44" s="209"/>
      <c r="C44" s="209"/>
      <c r="D44" s="151"/>
      <c r="E44" s="151"/>
      <c r="F44" s="12"/>
      <c r="G44" s="207" t="s">
        <v>80</v>
      </c>
      <c r="H44" s="125">
        <v>0</v>
      </c>
      <c r="I44" s="110">
        <v>0</v>
      </c>
      <c r="J44" s="108">
        <v>0</v>
      </c>
      <c r="K44" s="109">
        <v>0</v>
      </c>
      <c r="L44" s="110">
        <v>0</v>
      </c>
      <c r="M44" s="108">
        <v>0</v>
      </c>
      <c r="N44" s="108">
        <v>0</v>
      </c>
      <c r="O44" s="108">
        <v>0</v>
      </c>
      <c r="P44" s="109">
        <v>0</v>
      </c>
      <c r="Q44" s="110">
        <v>0</v>
      </c>
      <c r="R44" s="109">
        <v>0</v>
      </c>
      <c r="S44" s="218">
        <v>0</v>
      </c>
      <c r="T44" s="183">
        <v>15000000</v>
      </c>
      <c r="U44" s="106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11">
        <v>0</v>
      </c>
      <c r="AB44" s="106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11">
        <v>0</v>
      </c>
      <c r="AI44" s="106">
        <v>0</v>
      </c>
      <c r="AJ44" s="108">
        <v>0</v>
      </c>
      <c r="AK44" s="108">
        <v>0</v>
      </c>
      <c r="AL44" s="108">
        <v>0</v>
      </c>
      <c r="AM44" s="108">
        <v>0</v>
      </c>
      <c r="AN44" s="108">
        <v>0</v>
      </c>
      <c r="AO44" s="111">
        <v>0</v>
      </c>
      <c r="AP44" s="112">
        <v>0</v>
      </c>
      <c r="AQ44" s="165"/>
      <c r="AR44" s="166">
        <v>0</v>
      </c>
      <c r="AS44" s="167">
        <v>0</v>
      </c>
      <c r="AT44" s="114"/>
      <c r="AU44" s="114"/>
      <c r="AV44" s="114"/>
      <c r="AW44" s="114"/>
      <c r="AX44" s="114"/>
      <c r="AY44" s="114"/>
      <c r="AZ44" s="114"/>
      <c r="BA44" s="114"/>
      <c r="BB44" s="114"/>
      <c r="BC44" s="115"/>
      <c r="BD44" s="116">
        <v>0</v>
      </c>
      <c r="BE44" s="117"/>
      <c r="BF44" s="118">
        <v>0</v>
      </c>
      <c r="BG44" s="119"/>
      <c r="BH44" s="120"/>
      <c r="BI44" s="120"/>
      <c r="BJ44" s="120"/>
      <c r="BK44" s="120"/>
      <c r="BL44" s="120"/>
      <c r="BM44" s="120"/>
      <c r="BN44" s="120"/>
      <c r="BO44" s="120"/>
      <c r="BP44" s="121"/>
      <c r="BQ44" s="116">
        <v>0</v>
      </c>
      <c r="BR44" s="117">
        <v>0</v>
      </c>
      <c r="BS44" s="122">
        <v>0</v>
      </c>
      <c r="BT44" s="113"/>
      <c r="BU44" s="114"/>
      <c r="BV44" s="114"/>
      <c r="BW44" s="114"/>
      <c r="BX44" s="114"/>
      <c r="BY44" s="114"/>
      <c r="BZ44" s="114"/>
      <c r="CA44" s="114"/>
      <c r="CB44" s="114"/>
      <c r="CC44" s="115"/>
      <c r="CD44" s="116">
        <v>0</v>
      </c>
      <c r="CE44" s="182">
        <v>0.25</v>
      </c>
      <c r="CF44" s="176"/>
      <c r="CG44" s="167">
        <v>0</v>
      </c>
      <c r="CH44" s="177">
        <v>0</v>
      </c>
      <c r="CI44" s="117">
        <v>0</v>
      </c>
      <c r="CJ44" s="117">
        <v>0</v>
      </c>
      <c r="CK44" s="107"/>
      <c r="CL44" s="117"/>
      <c r="CM44" s="180" t="s">
        <v>80</v>
      </c>
    </row>
    <row r="45" spans="1:91" s="29" customFormat="1" ht="12.75" customHeight="1">
      <c r="A45" s="110"/>
      <c r="B45" s="209"/>
      <c r="C45" s="209"/>
      <c r="D45" s="151"/>
      <c r="E45" s="151"/>
      <c r="F45" s="12"/>
      <c r="G45" s="207" t="s">
        <v>80</v>
      </c>
      <c r="H45" s="125">
        <v>0</v>
      </c>
      <c r="I45" s="110">
        <v>0</v>
      </c>
      <c r="J45" s="108">
        <v>0</v>
      </c>
      <c r="K45" s="109">
        <v>0</v>
      </c>
      <c r="L45" s="110">
        <v>0</v>
      </c>
      <c r="M45" s="108">
        <v>0</v>
      </c>
      <c r="N45" s="108">
        <v>0</v>
      </c>
      <c r="O45" s="108">
        <v>0</v>
      </c>
      <c r="P45" s="109">
        <v>0</v>
      </c>
      <c r="Q45" s="110">
        <v>0</v>
      </c>
      <c r="R45" s="109">
        <v>0</v>
      </c>
      <c r="S45" s="218">
        <v>0</v>
      </c>
      <c r="T45" s="183">
        <v>15000000</v>
      </c>
      <c r="U45" s="106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11">
        <v>0</v>
      </c>
      <c r="AB45" s="106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11">
        <v>0</v>
      </c>
      <c r="AI45" s="106">
        <v>0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111">
        <v>0</v>
      </c>
      <c r="AP45" s="112">
        <v>0</v>
      </c>
      <c r="AQ45" s="165"/>
      <c r="AR45" s="166">
        <v>0</v>
      </c>
      <c r="AS45" s="167">
        <v>0</v>
      </c>
      <c r="AT45" s="114"/>
      <c r="AU45" s="114"/>
      <c r="AV45" s="114"/>
      <c r="AW45" s="114"/>
      <c r="AX45" s="114"/>
      <c r="AY45" s="114"/>
      <c r="AZ45" s="114"/>
      <c r="BA45" s="114"/>
      <c r="BB45" s="114"/>
      <c r="BC45" s="115"/>
      <c r="BD45" s="116">
        <v>0</v>
      </c>
      <c r="BE45" s="117"/>
      <c r="BF45" s="118">
        <v>0</v>
      </c>
      <c r="BG45" s="119"/>
      <c r="BH45" s="120"/>
      <c r="BI45" s="120"/>
      <c r="BJ45" s="120"/>
      <c r="BK45" s="120"/>
      <c r="BL45" s="120"/>
      <c r="BM45" s="120"/>
      <c r="BN45" s="120"/>
      <c r="BO45" s="120"/>
      <c r="BP45" s="121"/>
      <c r="BQ45" s="116">
        <v>0</v>
      </c>
      <c r="BR45" s="117">
        <v>0</v>
      </c>
      <c r="BS45" s="122">
        <v>0</v>
      </c>
      <c r="BT45" s="113"/>
      <c r="BU45" s="114"/>
      <c r="BV45" s="114"/>
      <c r="BW45" s="114"/>
      <c r="BX45" s="114"/>
      <c r="BY45" s="114"/>
      <c r="BZ45" s="114"/>
      <c r="CA45" s="114"/>
      <c r="CB45" s="114"/>
      <c r="CC45" s="115"/>
      <c r="CD45" s="116">
        <v>0</v>
      </c>
      <c r="CE45" s="182">
        <v>0.25</v>
      </c>
      <c r="CF45" s="176"/>
      <c r="CG45" s="167">
        <v>0</v>
      </c>
      <c r="CH45" s="177">
        <v>0</v>
      </c>
      <c r="CI45" s="117">
        <v>0</v>
      </c>
      <c r="CJ45" s="117">
        <v>0</v>
      </c>
      <c r="CK45" s="107"/>
      <c r="CL45" s="117"/>
      <c r="CM45" s="180" t="s">
        <v>80</v>
      </c>
    </row>
    <row r="46" spans="1:91" s="29" customFormat="1" ht="12.75" customHeight="1">
      <c r="A46" s="110"/>
      <c r="B46" s="209"/>
      <c r="C46" s="209"/>
      <c r="D46" s="151"/>
      <c r="E46" s="151"/>
      <c r="F46" s="12"/>
      <c r="G46" s="207" t="s">
        <v>80</v>
      </c>
      <c r="H46" s="125">
        <v>0</v>
      </c>
      <c r="I46" s="110">
        <v>0</v>
      </c>
      <c r="J46" s="108">
        <v>0</v>
      </c>
      <c r="K46" s="109">
        <v>0</v>
      </c>
      <c r="L46" s="110">
        <v>0</v>
      </c>
      <c r="M46" s="108">
        <v>0</v>
      </c>
      <c r="N46" s="108">
        <v>0</v>
      </c>
      <c r="O46" s="108">
        <v>0</v>
      </c>
      <c r="P46" s="109">
        <v>0</v>
      </c>
      <c r="Q46" s="110">
        <v>0</v>
      </c>
      <c r="R46" s="109">
        <v>0</v>
      </c>
      <c r="S46" s="218">
        <v>0</v>
      </c>
      <c r="T46" s="183">
        <v>15000000</v>
      </c>
      <c r="U46" s="106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11">
        <v>0</v>
      </c>
      <c r="AB46" s="106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11">
        <v>0</v>
      </c>
      <c r="AI46" s="106">
        <v>0</v>
      </c>
      <c r="AJ46" s="108">
        <v>0</v>
      </c>
      <c r="AK46" s="108">
        <v>0</v>
      </c>
      <c r="AL46" s="108">
        <v>0</v>
      </c>
      <c r="AM46" s="108">
        <v>0</v>
      </c>
      <c r="AN46" s="108">
        <v>0</v>
      </c>
      <c r="AO46" s="111">
        <v>0</v>
      </c>
      <c r="AP46" s="112">
        <v>0</v>
      </c>
      <c r="AQ46" s="165"/>
      <c r="AR46" s="166">
        <v>0</v>
      </c>
      <c r="AS46" s="167">
        <v>0</v>
      </c>
      <c r="AT46" s="114"/>
      <c r="AU46" s="114"/>
      <c r="AV46" s="114"/>
      <c r="AW46" s="114"/>
      <c r="AX46" s="114"/>
      <c r="AY46" s="114"/>
      <c r="AZ46" s="114"/>
      <c r="BA46" s="114"/>
      <c r="BB46" s="114"/>
      <c r="BC46" s="115"/>
      <c r="BD46" s="116">
        <v>0</v>
      </c>
      <c r="BE46" s="117"/>
      <c r="BF46" s="118">
        <v>0</v>
      </c>
      <c r="BG46" s="119"/>
      <c r="BH46" s="120"/>
      <c r="BI46" s="120"/>
      <c r="BJ46" s="120"/>
      <c r="BK46" s="120"/>
      <c r="BL46" s="120"/>
      <c r="BM46" s="120"/>
      <c r="BN46" s="120"/>
      <c r="BO46" s="120"/>
      <c r="BP46" s="121"/>
      <c r="BQ46" s="116">
        <v>0</v>
      </c>
      <c r="BR46" s="117">
        <v>0</v>
      </c>
      <c r="BS46" s="122">
        <v>0</v>
      </c>
      <c r="BT46" s="113"/>
      <c r="BU46" s="114"/>
      <c r="BV46" s="114"/>
      <c r="BW46" s="114"/>
      <c r="BX46" s="114"/>
      <c r="BY46" s="114"/>
      <c r="BZ46" s="114"/>
      <c r="CA46" s="114"/>
      <c r="CB46" s="114"/>
      <c r="CC46" s="115"/>
      <c r="CD46" s="116">
        <v>0</v>
      </c>
      <c r="CE46" s="182">
        <v>0.25</v>
      </c>
      <c r="CF46" s="176"/>
      <c r="CG46" s="167">
        <v>0</v>
      </c>
      <c r="CH46" s="177">
        <v>0</v>
      </c>
      <c r="CI46" s="117">
        <v>0</v>
      </c>
      <c r="CJ46" s="117">
        <v>0</v>
      </c>
      <c r="CK46" s="107"/>
      <c r="CL46" s="117"/>
      <c r="CM46" s="180" t="s">
        <v>80</v>
      </c>
    </row>
    <row r="47" spans="1:91" s="29" customFormat="1" ht="12.75" customHeight="1">
      <c r="A47" s="110"/>
      <c r="B47" s="209"/>
      <c r="C47" s="209"/>
      <c r="D47" s="151"/>
      <c r="E47" s="151"/>
      <c r="F47" s="12"/>
      <c r="G47" s="207" t="s">
        <v>80</v>
      </c>
      <c r="H47" s="125">
        <v>0</v>
      </c>
      <c r="I47" s="110">
        <v>0</v>
      </c>
      <c r="J47" s="108">
        <v>0</v>
      </c>
      <c r="K47" s="109">
        <v>0</v>
      </c>
      <c r="L47" s="110">
        <v>0</v>
      </c>
      <c r="M47" s="108">
        <v>0</v>
      </c>
      <c r="N47" s="108">
        <v>0</v>
      </c>
      <c r="O47" s="108">
        <v>0</v>
      </c>
      <c r="P47" s="109">
        <v>0</v>
      </c>
      <c r="Q47" s="110">
        <v>0</v>
      </c>
      <c r="R47" s="109">
        <v>0</v>
      </c>
      <c r="S47" s="218">
        <v>0</v>
      </c>
      <c r="T47" s="183">
        <v>15000000</v>
      </c>
      <c r="U47" s="106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11">
        <v>0</v>
      </c>
      <c r="AB47" s="106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11">
        <v>0</v>
      </c>
      <c r="AI47" s="106">
        <v>0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111">
        <v>0</v>
      </c>
      <c r="AP47" s="112">
        <v>0</v>
      </c>
      <c r="AQ47" s="165"/>
      <c r="AR47" s="166">
        <v>0</v>
      </c>
      <c r="AS47" s="167">
        <v>0</v>
      </c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  <c r="BD47" s="116">
        <v>0</v>
      </c>
      <c r="BE47" s="117"/>
      <c r="BF47" s="118">
        <v>0</v>
      </c>
      <c r="BG47" s="119"/>
      <c r="BH47" s="120"/>
      <c r="BI47" s="120"/>
      <c r="BJ47" s="120"/>
      <c r="BK47" s="120"/>
      <c r="BL47" s="120"/>
      <c r="BM47" s="120"/>
      <c r="BN47" s="120"/>
      <c r="BO47" s="120"/>
      <c r="BP47" s="121"/>
      <c r="BQ47" s="116">
        <v>0</v>
      </c>
      <c r="BR47" s="117">
        <v>0</v>
      </c>
      <c r="BS47" s="122">
        <v>0</v>
      </c>
      <c r="BT47" s="113"/>
      <c r="BU47" s="114"/>
      <c r="BV47" s="114"/>
      <c r="BW47" s="114"/>
      <c r="BX47" s="114"/>
      <c r="BY47" s="114"/>
      <c r="BZ47" s="114"/>
      <c r="CA47" s="114"/>
      <c r="CB47" s="114"/>
      <c r="CC47" s="115"/>
      <c r="CD47" s="116">
        <v>0</v>
      </c>
      <c r="CE47" s="182">
        <v>0.25</v>
      </c>
      <c r="CF47" s="176"/>
      <c r="CG47" s="167">
        <v>0</v>
      </c>
      <c r="CH47" s="177">
        <v>0</v>
      </c>
      <c r="CI47" s="117">
        <v>0</v>
      </c>
      <c r="CJ47" s="117">
        <v>0</v>
      </c>
      <c r="CK47" s="107"/>
      <c r="CL47" s="117"/>
      <c r="CM47" s="180" t="s">
        <v>80</v>
      </c>
    </row>
    <row r="48" spans="1:91" s="29" customFormat="1" ht="12.75" customHeight="1">
      <c r="A48" s="110"/>
      <c r="B48" s="209"/>
      <c r="C48" s="209"/>
      <c r="D48" s="151"/>
      <c r="E48" s="151"/>
      <c r="F48" s="12"/>
      <c r="G48" s="207" t="s">
        <v>80</v>
      </c>
      <c r="H48" s="125">
        <v>0</v>
      </c>
      <c r="I48" s="110">
        <v>0</v>
      </c>
      <c r="J48" s="108">
        <v>0</v>
      </c>
      <c r="K48" s="109">
        <v>0</v>
      </c>
      <c r="L48" s="110">
        <v>0</v>
      </c>
      <c r="M48" s="108">
        <v>0</v>
      </c>
      <c r="N48" s="108">
        <v>0</v>
      </c>
      <c r="O48" s="108">
        <v>0</v>
      </c>
      <c r="P48" s="109">
        <v>0</v>
      </c>
      <c r="Q48" s="110">
        <v>0</v>
      </c>
      <c r="R48" s="109">
        <v>0</v>
      </c>
      <c r="S48" s="218">
        <v>0</v>
      </c>
      <c r="T48" s="183">
        <v>15000000</v>
      </c>
      <c r="U48" s="106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11">
        <v>0</v>
      </c>
      <c r="AB48" s="106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11">
        <v>0</v>
      </c>
      <c r="AI48" s="106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11">
        <v>0</v>
      </c>
      <c r="AP48" s="112">
        <v>0</v>
      </c>
      <c r="AQ48" s="165"/>
      <c r="AR48" s="166">
        <v>0</v>
      </c>
      <c r="AS48" s="167">
        <v>0</v>
      </c>
      <c r="AT48" s="114"/>
      <c r="AU48" s="114"/>
      <c r="AV48" s="114"/>
      <c r="AW48" s="114"/>
      <c r="AX48" s="114"/>
      <c r="AY48" s="114"/>
      <c r="AZ48" s="114"/>
      <c r="BA48" s="114"/>
      <c r="BB48" s="114"/>
      <c r="BC48" s="115"/>
      <c r="BD48" s="116">
        <v>0</v>
      </c>
      <c r="BE48" s="117"/>
      <c r="BF48" s="118">
        <v>0</v>
      </c>
      <c r="BG48" s="119"/>
      <c r="BH48" s="120"/>
      <c r="BI48" s="120"/>
      <c r="BJ48" s="120"/>
      <c r="BK48" s="120"/>
      <c r="BL48" s="120"/>
      <c r="BM48" s="120"/>
      <c r="BN48" s="120"/>
      <c r="BO48" s="120"/>
      <c r="BP48" s="121"/>
      <c r="BQ48" s="116">
        <v>0</v>
      </c>
      <c r="BR48" s="117">
        <v>0</v>
      </c>
      <c r="BS48" s="122">
        <v>0</v>
      </c>
      <c r="BT48" s="113"/>
      <c r="BU48" s="114"/>
      <c r="BV48" s="114"/>
      <c r="BW48" s="114"/>
      <c r="BX48" s="114"/>
      <c r="BY48" s="114"/>
      <c r="BZ48" s="114"/>
      <c r="CA48" s="114"/>
      <c r="CB48" s="114"/>
      <c r="CC48" s="115"/>
      <c r="CD48" s="116">
        <v>0</v>
      </c>
      <c r="CE48" s="182">
        <v>0.25</v>
      </c>
      <c r="CF48" s="176"/>
      <c r="CG48" s="167">
        <v>0</v>
      </c>
      <c r="CH48" s="177">
        <v>0</v>
      </c>
      <c r="CI48" s="117">
        <v>0</v>
      </c>
      <c r="CJ48" s="117">
        <v>0</v>
      </c>
      <c r="CK48" s="107"/>
      <c r="CL48" s="117"/>
      <c r="CM48" s="180" t="s">
        <v>80</v>
      </c>
    </row>
    <row r="49" spans="1:91" s="29" customFormat="1" ht="12.75" customHeight="1">
      <c r="A49" s="110"/>
      <c r="B49" s="209"/>
      <c r="C49" s="209"/>
      <c r="D49" s="151"/>
      <c r="E49" s="151"/>
      <c r="F49" s="12"/>
      <c r="G49" s="207" t="s">
        <v>80</v>
      </c>
      <c r="H49" s="125">
        <v>0</v>
      </c>
      <c r="I49" s="110">
        <v>0</v>
      </c>
      <c r="J49" s="108">
        <v>0</v>
      </c>
      <c r="K49" s="109">
        <v>0</v>
      </c>
      <c r="L49" s="110">
        <v>0</v>
      </c>
      <c r="M49" s="108">
        <v>0</v>
      </c>
      <c r="N49" s="108">
        <v>0</v>
      </c>
      <c r="O49" s="108">
        <v>0</v>
      </c>
      <c r="P49" s="109">
        <v>0</v>
      </c>
      <c r="Q49" s="110">
        <v>0</v>
      </c>
      <c r="R49" s="109">
        <v>0</v>
      </c>
      <c r="S49" s="218">
        <v>0</v>
      </c>
      <c r="T49" s="183">
        <v>15000000</v>
      </c>
      <c r="U49" s="106">
        <v>0</v>
      </c>
      <c r="V49" s="108">
        <v>0</v>
      </c>
      <c r="W49" s="108">
        <v>0</v>
      </c>
      <c r="X49" s="108">
        <v>0</v>
      </c>
      <c r="Y49" s="108">
        <v>0</v>
      </c>
      <c r="Z49" s="108">
        <v>0</v>
      </c>
      <c r="AA49" s="111">
        <v>0</v>
      </c>
      <c r="AB49" s="106">
        <v>0</v>
      </c>
      <c r="AC49" s="108">
        <v>0</v>
      </c>
      <c r="AD49" s="108">
        <v>0</v>
      </c>
      <c r="AE49" s="108">
        <v>0</v>
      </c>
      <c r="AF49" s="108">
        <v>0</v>
      </c>
      <c r="AG49" s="108">
        <v>0</v>
      </c>
      <c r="AH49" s="111">
        <v>0</v>
      </c>
      <c r="AI49" s="106">
        <v>0</v>
      </c>
      <c r="AJ49" s="108">
        <v>0</v>
      </c>
      <c r="AK49" s="108">
        <v>0</v>
      </c>
      <c r="AL49" s="108">
        <v>0</v>
      </c>
      <c r="AM49" s="108">
        <v>0</v>
      </c>
      <c r="AN49" s="108">
        <v>0</v>
      </c>
      <c r="AO49" s="111">
        <v>0</v>
      </c>
      <c r="AP49" s="112">
        <v>0</v>
      </c>
      <c r="AQ49" s="165"/>
      <c r="AR49" s="166">
        <v>0</v>
      </c>
      <c r="AS49" s="167">
        <v>0</v>
      </c>
      <c r="AT49" s="114"/>
      <c r="AU49" s="114"/>
      <c r="AV49" s="114"/>
      <c r="AW49" s="114"/>
      <c r="AX49" s="114"/>
      <c r="AY49" s="114"/>
      <c r="AZ49" s="114"/>
      <c r="BA49" s="114"/>
      <c r="BB49" s="114"/>
      <c r="BC49" s="115"/>
      <c r="BD49" s="116">
        <v>0</v>
      </c>
      <c r="BE49" s="117"/>
      <c r="BF49" s="118">
        <v>0</v>
      </c>
      <c r="BG49" s="119"/>
      <c r="BH49" s="120"/>
      <c r="BI49" s="120"/>
      <c r="BJ49" s="120"/>
      <c r="BK49" s="120"/>
      <c r="BL49" s="120"/>
      <c r="BM49" s="120"/>
      <c r="BN49" s="120"/>
      <c r="BO49" s="120"/>
      <c r="BP49" s="121"/>
      <c r="BQ49" s="116">
        <v>0</v>
      </c>
      <c r="BR49" s="117">
        <v>0</v>
      </c>
      <c r="BS49" s="122">
        <v>0</v>
      </c>
      <c r="BT49" s="113"/>
      <c r="BU49" s="114"/>
      <c r="BV49" s="114"/>
      <c r="BW49" s="114"/>
      <c r="BX49" s="114"/>
      <c r="BY49" s="114"/>
      <c r="BZ49" s="114"/>
      <c r="CA49" s="114"/>
      <c r="CB49" s="114"/>
      <c r="CC49" s="115"/>
      <c r="CD49" s="116">
        <v>0</v>
      </c>
      <c r="CE49" s="182">
        <v>0.25</v>
      </c>
      <c r="CF49" s="176"/>
      <c r="CG49" s="167">
        <v>0</v>
      </c>
      <c r="CH49" s="177">
        <v>0</v>
      </c>
      <c r="CI49" s="117">
        <v>0</v>
      </c>
      <c r="CJ49" s="117">
        <v>0</v>
      </c>
      <c r="CK49" s="107"/>
      <c r="CL49" s="117"/>
      <c r="CM49" s="180" t="s">
        <v>80</v>
      </c>
    </row>
    <row r="50" spans="1:91" s="29" customFormat="1" ht="12.75" customHeight="1">
      <c r="A50" s="110"/>
      <c r="B50" s="209"/>
      <c r="C50" s="209"/>
      <c r="D50" s="151"/>
      <c r="E50" s="151"/>
      <c r="F50" s="12"/>
      <c r="G50" s="207" t="s">
        <v>80</v>
      </c>
      <c r="H50" s="125">
        <v>0</v>
      </c>
      <c r="I50" s="110">
        <v>0</v>
      </c>
      <c r="J50" s="108">
        <v>0</v>
      </c>
      <c r="K50" s="109">
        <v>0</v>
      </c>
      <c r="L50" s="110">
        <v>0</v>
      </c>
      <c r="M50" s="108">
        <v>0</v>
      </c>
      <c r="N50" s="108">
        <v>0</v>
      </c>
      <c r="O50" s="108">
        <v>0</v>
      </c>
      <c r="P50" s="109">
        <v>0</v>
      </c>
      <c r="Q50" s="110">
        <v>0</v>
      </c>
      <c r="R50" s="109">
        <v>0</v>
      </c>
      <c r="S50" s="218">
        <v>0</v>
      </c>
      <c r="T50" s="183">
        <v>15000000</v>
      </c>
      <c r="U50" s="106">
        <v>0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11">
        <v>0</v>
      </c>
      <c r="AB50" s="106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11">
        <v>0</v>
      </c>
      <c r="AI50" s="106">
        <v>0</v>
      </c>
      <c r="AJ50" s="108">
        <v>0</v>
      </c>
      <c r="AK50" s="108">
        <v>0</v>
      </c>
      <c r="AL50" s="108">
        <v>0</v>
      </c>
      <c r="AM50" s="108">
        <v>0</v>
      </c>
      <c r="AN50" s="108">
        <v>0</v>
      </c>
      <c r="AO50" s="111">
        <v>0</v>
      </c>
      <c r="AP50" s="112">
        <v>0</v>
      </c>
      <c r="AQ50" s="165"/>
      <c r="AR50" s="166">
        <v>0</v>
      </c>
      <c r="AS50" s="167">
        <v>0</v>
      </c>
      <c r="AT50" s="114"/>
      <c r="AU50" s="114"/>
      <c r="AV50" s="114"/>
      <c r="AW50" s="114"/>
      <c r="AX50" s="114"/>
      <c r="AY50" s="114"/>
      <c r="AZ50" s="114"/>
      <c r="BA50" s="114"/>
      <c r="BB50" s="114"/>
      <c r="BC50" s="115"/>
      <c r="BD50" s="116">
        <v>0</v>
      </c>
      <c r="BE50" s="117"/>
      <c r="BF50" s="118">
        <v>0</v>
      </c>
      <c r="BG50" s="119"/>
      <c r="BH50" s="120"/>
      <c r="BI50" s="120"/>
      <c r="BJ50" s="120"/>
      <c r="BK50" s="120"/>
      <c r="BL50" s="120"/>
      <c r="BM50" s="120"/>
      <c r="BN50" s="120"/>
      <c r="BO50" s="120"/>
      <c r="BP50" s="121"/>
      <c r="BQ50" s="116">
        <v>0</v>
      </c>
      <c r="BR50" s="117">
        <v>0</v>
      </c>
      <c r="BS50" s="122">
        <v>0</v>
      </c>
      <c r="BT50" s="113"/>
      <c r="BU50" s="114"/>
      <c r="BV50" s="114"/>
      <c r="BW50" s="114"/>
      <c r="BX50" s="114"/>
      <c r="BY50" s="114"/>
      <c r="BZ50" s="114"/>
      <c r="CA50" s="114"/>
      <c r="CB50" s="114"/>
      <c r="CC50" s="115"/>
      <c r="CD50" s="116">
        <v>0</v>
      </c>
      <c r="CE50" s="182">
        <v>0.25</v>
      </c>
      <c r="CF50" s="176"/>
      <c r="CG50" s="167">
        <v>0</v>
      </c>
      <c r="CH50" s="177">
        <v>0</v>
      </c>
      <c r="CI50" s="117">
        <v>0</v>
      </c>
      <c r="CJ50" s="117">
        <v>0</v>
      </c>
      <c r="CK50" s="107"/>
      <c r="CL50" s="117"/>
      <c r="CM50" s="180" t="s">
        <v>80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16">
    <mergeCell ref="C1:K1"/>
    <mergeCell ref="L1:N1"/>
    <mergeCell ref="J4:R4"/>
    <mergeCell ref="BT2:CC2"/>
    <mergeCell ref="AT2:BC2"/>
    <mergeCell ref="BG2:BR2"/>
    <mergeCell ref="G2:R2"/>
    <mergeCell ref="G4:I4"/>
    <mergeCell ref="J5:R5"/>
    <mergeCell ref="A6:A7"/>
    <mergeCell ref="B6:B7"/>
    <mergeCell ref="C6:C7"/>
    <mergeCell ref="D6:D7"/>
    <mergeCell ref="E6:E7"/>
    <mergeCell ref="F6:F7"/>
    <mergeCell ref="G6:G7"/>
  </mergeCells>
  <printOptions/>
  <pageMargins left="0.4724409448818898" right="0.36" top="0.1968503937007874" bottom="0.2362204724409449" header="0.1968503937007874" footer="0.2362204724409449"/>
  <pageSetup horizontalDpi="360" verticalDpi="360" orientation="landscape" paperSize="9" scale="90" r:id="rId2"/>
  <headerFooter alignWithMargins="0">
    <oddFooter>&amp;L&amp;"Arial,Grassetto"&amp;20 1&amp;C&amp;"Rockwell,Grassetto"&amp;8Classifiche by by NET.line Srl * 3T.Top Trial Team- Piacenza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CN50"/>
  <sheetViews>
    <sheetView zoomScalePageLayoutView="0" workbookViewId="0" topLeftCell="A1">
      <pane xSplit="3" ySplit="7" topLeftCell="D1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6" sqref="A16:IV16"/>
    </sheetView>
  </sheetViews>
  <sheetFormatPr defaultColWidth="9.140625" defaultRowHeight="12.75"/>
  <cols>
    <col min="1" max="1" width="5.00390625" style="2" customWidth="1"/>
    <col min="2" max="2" width="5.57421875" style="2" customWidth="1"/>
    <col min="3" max="3" width="24.7109375" style="2" customWidth="1"/>
    <col min="4" max="4" width="15.7109375" style="2" customWidth="1"/>
    <col min="5" max="5" width="13.7109375" style="2" customWidth="1"/>
    <col min="6" max="6" width="12.7109375" style="2" customWidth="1"/>
    <col min="7" max="7" width="10.7109375" style="2" customWidth="1"/>
    <col min="8" max="8" width="5.7109375" style="0" customWidth="1"/>
    <col min="9" max="16" width="4.7109375" style="0" customWidth="1"/>
    <col min="17" max="18" width="4.7109375" style="2" customWidth="1"/>
    <col min="19" max="19" width="6.8515625" style="211" customWidth="1"/>
    <col min="20" max="20" width="15.421875" style="0" bestFit="1" customWidth="1"/>
    <col min="27" max="27" width="9.140625" style="2" customWidth="1"/>
    <col min="34" max="34" width="9.140625" style="2" customWidth="1"/>
    <col min="41" max="41" width="9.140625" style="2" customWidth="1"/>
    <col min="42" max="42" width="9.7109375" style="63" customWidth="1"/>
    <col min="43" max="45" width="6.7109375" style="157" customWidth="1"/>
    <col min="46" max="56" width="5.7109375" style="81" customWidth="1"/>
    <col min="57" max="57" width="3.7109375" style="81" customWidth="1"/>
    <col min="58" max="58" width="9.7109375" style="76" customWidth="1"/>
    <col min="59" max="69" width="5.7109375" style="24" customWidth="1"/>
    <col min="70" max="70" width="3.7109375" style="24" customWidth="1"/>
    <col min="71" max="71" width="9.7109375" style="77" customWidth="1"/>
    <col min="72" max="81" width="5.7109375" style="24" customWidth="1"/>
    <col min="82" max="82" width="5.7109375" style="0" customWidth="1"/>
    <col min="83" max="84" width="8.7109375" style="0" customWidth="1"/>
    <col min="85" max="85" width="5.28125" style="0" customWidth="1"/>
    <col min="86" max="86" width="6.7109375" style="0" customWidth="1"/>
    <col min="87" max="89" width="5.7109375" style="2" customWidth="1"/>
    <col min="90" max="90" width="5.7109375" style="0" customWidth="1"/>
  </cols>
  <sheetData>
    <row r="1" spans="3:28" ht="90" customHeight="1">
      <c r="C1" s="228" t="s">
        <v>82</v>
      </c>
      <c r="D1" s="228"/>
      <c r="E1" s="228"/>
      <c r="F1" s="228"/>
      <c r="G1" s="228"/>
      <c r="H1" s="228"/>
      <c r="I1" s="228"/>
      <c r="J1" s="228"/>
      <c r="K1" s="228"/>
      <c r="L1" s="229" t="s">
        <v>74</v>
      </c>
      <c r="M1" s="229"/>
      <c r="N1" s="229"/>
      <c r="O1" s="148"/>
      <c r="P1" s="148"/>
      <c r="Q1" s="185"/>
      <c r="S1" s="210"/>
      <c r="U1" s="1"/>
      <c r="V1" s="1"/>
      <c r="W1" s="1"/>
      <c r="X1" s="1"/>
      <c r="Y1" s="1"/>
      <c r="Z1" s="1"/>
      <c r="AA1" s="11"/>
      <c r="AB1" s="1"/>
    </row>
    <row r="2" spans="7:88" ht="30" customHeight="1" thickBot="1"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U2" s="1"/>
      <c r="V2" s="1"/>
      <c r="W2" s="1"/>
      <c r="X2" s="1"/>
      <c r="Y2" s="1"/>
      <c r="Z2" s="1"/>
      <c r="AA2" s="11"/>
      <c r="AB2" s="1"/>
      <c r="AT2" s="234"/>
      <c r="AU2" s="235"/>
      <c r="AV2" s="235"/>
      <c r="AW2" s="235"/>
      <c r="AX2" s="235"/>
      <c r="AY2" s="235"/>
      <c r="AZ2" s="235"/>
      <c r="BA2" s="235"/>
      <c r="BB2" s="235"/>
      <c r="BC2" s="236"/>
      <c r="BD2" s="69"/>
      <c r="BE2" s="69"/>
      <c r="BF2" s="66"/>
      <c r="BG2" s="237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78"/>
      <c r="BT2" s="231"/>
      <c r="BU2" s="232"/>
      <c r="BV2" s="232"/>
      <c r="BW2" s="232"/>
      <c r="BX2" s="232"/>
      <c r="BY2" s="232"/>
      <c r="BZ2" s="232"/>
      <c r="CA2" s="232"/>
      <c r="CB2" s="232"/>
      <c r="CC2" s="233"/>
      <c r="CD2" s="2"/>
      <c r="CE2" s="2"/>
      <c r="CF2" s="2"/>
      <c r="CG2" s="2"/>
      <c r="CH2" s="2"/>
      <c r="CI2" s="84"/>
      <c r="CJ2" s="84"/>
    </row>
    <row r="3" spans="1:88" ht="30" customHeight="1" thickTop="1">
      <c r="A3" s="87" t="s">
        <v>79</v>
      </c>
      <c r="G3" s="187"/>
      <c r="H3" s="148"/>
      <c r="I3" s="148"/>
      <c r="K3" s="186"/>
      <c r="L3" s="147"/>
      <c r="M3" s="148"/>
      <c r="O3" s="136"/>
      <c r="P3" s="136"/>
      <c r="Q3" s="136"/>
      <c r="R3" s="136"/>
      <c r="S3" s="212"/>
      <c r="U3" s="1"/>
      <c r="V3" s="1"/>
      <c r="W3" s="1"/>
      <c r="X3" s="1"/>
      <c r="Y3" s="1"/>
      <c r="Z3" s="1"/>
      <c r="AA3" s="11"/>
      <c r="AB3" s="1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6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2"/>
      <c r="BR3" s="2"/>
      <c r="BS3" s="78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2"/>
      <c r="CE3" s="2"/>
      <c r="CF3" s="2"/>
      <c r="CG3" s="2"/>
      <c r="CH3" s="2"/>
      <c r="CI3" s="84"/>
      <c r="CJ3" s="84"/>
    </row>
    <row r="4" spans="1:92" ht="30" customHeight="1">
      <c r="A4" s="188" t="s">
        <v>75</v>
      </c>
      <c r="C4" s="4" t="s">
        <v>80</v>
      </c>
      <c r="G4" s="240"/>
      <c r="H4" s="240"/>
      <c r="I4" s="240"/>
      <c r="J4" s="230" t="s">
        <v>30</v>
      </c>
      <c r="K4" s="230"/>
      <c r="L4" s="230"/>
      <c r="M4" s="230"/>
      <c r="N4" s="230"/>
      <c r="O4" s="230"/>
      <c r="P4" s="230"/>
      <c r="Q4" s="230"/>
      <c r="R4" s="230"/>
      <c r="S4" s="213"/>
      <c r="U4" s="1"/>
      <c r="V4" s="1"/>
      <c r="W4" s="1"/>
      <c r="X4" s="1"/>
      <c r="Y4" s="1"/>
      <c r="Z4" s="1"/>
      <c r="AA4" s="11"/>
      <c r="AB4" s="1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6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78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85"/>
      <c r="CE4" s="85"/>
      <c r="CF4" s="85"/>
      <c r="CG4" s="85"/>
      <c r="CH4" s="86" t="s">
        <v>51</v>
      </c>
      <c r="CN4" s="203">
        <v>0</v>
      </c>
    </row>
    <row r="5" spans="1:86" ht="48" customHeight="1" thickBot="1">
      <c r="A5" s="189"/>
      <c r="B5" s="185"/>
      <c r="C5" s="185" t="s">
        <v>210</v>
      </c>
      <c r="D5" s="186">
        <v>0.6979166666666666</v>
      </c>
      <c r="E5" s="147" t="s">
        <v>62</v>
      </c>
      <c r="F5" s="190" t="s">
        <v>81</v>
      </c>
      <c r="G5" s="184"/>
      <c r="H5" s="184"/>
      <c r="I5" s="184"/>
      <c r="J5" s="241" t="s">
        <v>179</v>
      </c>
      <c r="K5" s="241"/>
      <c r="L5" s="241"/>
      <c r="M5" s="241"/>
      <c r="N5" s="241"/>
      <c r="O5" s="241"/>
      <c r="P5" s="241"/>
      <c r="Q5" s="241"/>
      <c r="R5" s="241"/>
      <c r="S5" s="214"/>
      <c r="U5" s="1"/>
      <c r="V5" s="1"/>
      <c r="W5" s="1"/>
      <c r="X5" s="1"/>
      <c r="Y5" s="1"/>
      <c r="Z5" s="1"/>
      <c r="AA5" s="11"/>
      <c r="AB5" s="1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6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78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85"/>
      <c r="CE5" s="168">
        <v>0.25</v>
      </c>
      <c r="CF5" s="169"/>
      <c r="CG5" s="170"/>
      <c r="CH5" s="170"/>
    </row>
    <row r="6" spans="1:91" s="3" customFormat="1" ht="12.75" customHeight="1" thickBot="1" thickTop="1">
      <c r="A6" s="242" t="s">
        <v>0</v>
      </c>
      <c r="B6" s="244" t="s">
        <v>1</v>
      </c>
      <c r="C6" s="244" t="s">
        <v>2</v>
      </c>
      <c r="D6" s="244" t="s">
        <v>3</v>
      </c>
      <c r="E6" s="244" t="s">
        <v>47</v>
      </c>
      <c r="F6" s="246" t="s">
        <v>21</v>
      </c>
      <c r="G6" s="248"/>
      <c r="H6" s="47" t="s">
        <v>15</v>
      </c>
      <c r="I6" s="127" t="s">
        <v>17</v>
      </c>
      <c r="J6" s="128" t="s">
        <v>17</v>
      </c>
      <c r="K6" s="131" t="s">
        <v>17</v>
      </c>
      <c r="L6" s="54" t="s">
        <v>0</v>
      </c>
      <c r="M6" s="55" t="s">
        <v>0</v>
      </c>
      <c r="N6" s="55" t="s">
        <v>0</v>
      </c>
      <c r="O6" s="55" t="s">
        <v>0</v>
      </c>
      <c r="P6" s="56" t="s">
        <v>0</v>
      </c>
      <c r="Q6" s="54" t="s">
        <v>22</v>
      </c>
      <c r="R6" s="56" t="s">
        <v>22</v>
      </c>
      <c r="S6" s="215" t="s">
        <v>23</v>
      </c>
      <c r="U6" s="8"/>
      <c r="V6" s="9"/>
      <c r="W6" s="9"/>
      <c r="X6" s="9" t="s">
        <v>4</v>
      </c>
      <c r="Y6" s="9"/>
      <c r="Z6" s="9"/>
      <c r="AA6" s="10" t="s">
        <v>12</v>
      </c>
      <c r="AB6" s="8"/>
      <c r="AC6" s="9"/>
      <c r="AD6" s="9"/>
      <c r="AE6" s="9" t="s">
        <v>5</v>
      </c>
      <c r="AF6" s="9"/>
      <c r="AG6" s="9"/>
      <c r="AH6" s="10" t="s">
        <v>13</v>
      </c>
      <c r="AI6" s="8"/>
      <c r="AJ6" s="9"/>
      <c r="AK6" s="9"/>
      <c r="AL6" s="9" t="s">
        <v>6</v>
      </c>
      <c r="AM6" s="9"/>
      <c r="AN6" s="9"/>
      <c r="AO6" s="10" t="s">
        <v>14</v>
      </c>
      <c r="AP6" s="64"/>
      <c r="AQ6" s="158" t="s">
        <v>64</v>
      </c>
      <c r="AR6" s="159" t="s">
        <v>65</v>
      </c>
      <c r="AS6" s="160" t="s">
        <v>66</v>
      </c>
      <c r="AT6" s="70" t="s">
        <v>18</v>
      </c>
      <c r="AU6" s="71" t="s">
        <v>18</v>
      </c>
      <c r="AV6" s="71" t="s">
        <v>18</v>
      </c>
      <c r="AW6" s="71" t="s">
        <v>18</v>
      </c>
      <c r="AX6" s="71" t="s">
        <v>18</v>
      </c>
      <c r="AY6" s="71" t="s">
        <v>18</v>
      </c>
      <c r="AZ6" s="71" t="s">
        <v>18</v>
      </c>
      <c r="BA6" s="71" t="s">
        <v>18</v>
      </c>
      <c r="BB6" s="71" t="s">
        <v>18</v>
      </c>
      <c r="BC6" s="72" t="s">
        <v>18</v>
      </c>
      <c r="BD6" s="25" t="s">
        <v>25</v>
      </c>
      <c r="BE6" s="82"/>
      <c r="BF6" s="67"/>
      <c r="BG6" s="17" t="s">
        <v>19</v>
      </c>
      <c r="BH6" s="18" t="s">
        <v>19</v>
      </c>
      <c r="BI6" s="18" t="s">
        <v>19</v>
      </c>
      <c r="BJ6" s="18" t="s">
        <v>19</v>
      </c>
      <c r="BK6" s="18" t="s">
        <v>19</v>
      </c>
      <c r="BL6" s="18" t="s">
        <v>19</v>
      </c>
      <c r="BM6" s="18" t="s">
        <v>19</v>
      </c>
      <c r="BN6" s="18" t="s">
        <v>19</v>
      </c>
      <c r="BO6" s="18" t="s">
        <v>19</v>
      </c>
      <c r="BP6" s="19" t="s">
        <v>19</v>
      </c>
      <c r="BQ6" s="25" t="s">
        <v>25</v>
      </c>
      <c r="BR6" s="82"/>
      <c r="BS6" s="79"/>
      <c r="BT6" s="17" t="s">
        <v>20</v>
      </c>
      <c r="BU6" s="18" t="s">
        <v>20</v>
      </c>
      <c r="BV6" s="18" t="s">
        <v>20</v>
      </c>
      <c r="BW6" s="18" t="s">
        <v>20</v>
      </c>
      <c r="BX6" s="18" t="s">
        <v>20</v>
      </c>
      <c r="BY6" s="18" t="s">
        <v>20</v>
      </c>
      <c r="BZ6" s="18" t="s">
        <v>20</v>
      </c>
      <c r="CA6" s="18" t="s">
        <v>20</v>
      </c>
      <c r="CB6" s="18" t="s">
        <v>20</v>
      </c>
      <c r="CC6" s="19" t="s">
        <v>20</v>
      </c>
      <c r="CD6" s="25" t="s">
        <v>25</v>
      </c>
      <c r="CE6" s="171" t="s">
        <v>64</v>
      </c>
      <c r="CF6" s="171" t="s">
        <v>69</v>
      </c>
      <c r="CG6" s="172" t="s">
        <v>66</v>
      </c>
      <c r="CH6" s="172" t="s">
        <v>70</v>
      </c>
      <c r="CI6" s="82"/>
      <c r="CJ6" s="82" t="s">
        <v>76</v>
      </c>
      <c r="CK6" s="13" t="s">
        <v>49</v>
      </c>
      <c r="CL6" s="82" t="s">
        <v>22</v>
      </c>
      <c r="CM6" s="178"/>
    </row>
    <row r="7" spans="1:91" s="3" customFormat="1" ht="12.75" customHeight="1" thickBot="1" thickTop="1">
      <c r="A7" s="243"/>
      <c r="B7" s="245"/>
      <c r="C7" s="245"/>
      <c r="D7" s="245"/>
      <c r="E7" s="245"/>
      <c r="F7" s="247"/>
      <c r="G7" s="249"/>
      <c r="H7" s="50" t="s">
        <v>16</v>
      </c>
      <c r="I7" s="57">
        <v>1</v>
      </c>
      <c r="J7" s="58">
        <v>2</v>
      </c>
      <c r="K7" s="59">
        <v>3</v>
      </c>
      <c r="L7" s="57">
        <v>0</v>
      </c>
      <c r="M7" s="58">
        <v>1</v>
      </c>
      <c r="N7" s="58">
        <v>2</v>
      </c>
      <c r="O7" s="58">
        <v>3</v>
      </c>
      <c r="P7" s="59">
        <v>5</v>
      </c>
      <c r="Q7" s="60" t="s">
        <v>23</v>
      </c>
      <c r="R7" s="61" t="s">
        <v>24</v>
      </c>
      <c r="S7" s="216" t="s">
        <v>63</v>
      </c>
      <c r="T7" s="4" t="s">
        <v>10</v>
      </c>
      <c r="U7" s="5" t="s">
        <v>7</v>
      </c>
      <c r="V7" s="6">
        <v>0</v>
      </c>
      <c r="W7" s="6">
        <v>1</v>
      </c>
      <c r="X7" s="6">
        <v>2</v>
      </c>
      <c r="Y7" s="6">
        <v>3</v>
      </c>
      <c r="Z7" s="6">
        <v>5</v>
      </c>
      <c r="AA7" s="7" t="s">
        <v>11</v>
      </c>
      <c r="AB7" s="5" t="s">
        <v>8</v>
      </c>
      <c r="AC7" s="6">
        <v>0</v>
      </c>
      <c r="AD7" s="6">
        <v>1</v>
      </c>
      <c r="AE7" s="6">
        <v>2</v>
      </c>
      <c r="AF7" s="6">
        <v>3</v>
      </c>
      <c r="AG7" s="6">
        <v>5</v>
      </c>
      <c r="AH7" s="7" t="s">
        <v>11</v>
      </c>
      <c r="AI7" s="5" t="s">
        <v>9</v>
      </c>
      <c r="AJ7" s="6">
        <v>0</v>
      </c>
      <c r="AK7" s="6">
        <v>1</v>
      </c>
      <c r="AL7" s="6">
        <v>2</v>
      </c>
      <c r="AM7" s="6">
        <v>3</v>
      </c>
      <c r="AN7" s="6">
        <v>5</v>
      </c>
      <c r="AO7" s="7" t="s">
        <v>11</v>
      </c>
      <c r="AP7" s="65" t="s">
        <v>1</v>
      </c>
      <c r="AQ7" s="161" t="s">
        <v>67</v>
      </c>
      <c r="AR7" s="198" t="s">
        <v>67</v>
      </c>
      <c r="AS7" s="162" t="s">
        <v>68</v>
      </c>
      <c r="AT7" s="73">
        <v>1</v>
      </c>
      <c r="AU7" s="74">
        <v>2</v>
      </c>
      <c r="AV7" s="74">
        <v>3</v>
      </c>
      <c r="AW7" s="74">
        <v>4</v>
      </c>
      <c r="AX7" s="74">
        <v>5</v>
      </c>
      <c r="AY7" s="74">
        <v>6</v>
      </c>
      <c r="AZ7" s="74">
        <v>7</v>
      </c>
      <c r="BA7" s="74">
        <v>8</v>
      </c>
      <c r="BB7" s="74">
        <v>9</v>
      </c>
      <c r="BC7" s="75">
        <v>10</v>
      </c>
      <c r="BD7" s="26" t="s">
        <v>28</v>
      </c>
      <c r="BE7" s="83" t="s">
        <v>48</v>
      </c>
      <c r="BF7" s="68" t="s">
        <v>1</v>
      </c>
      <c r="BG7" s="20">
        <v>1</v>
      </c>
      <c r="BH7" s="21">
        <v>2</v>
      </c>
      <c r="BI7" s="21">
        <v>3</v>
      </c>
      <c r="BJ7" s="21">
        <v>4</v>
      </c>
      <c r="BK7" s="21">
        <v>5</v>
      </c>
      <c r="BL7" s="21">
        <v>6</v>
      </c>
      <c r="BM7" s="21">
        <v>7</v>
      </c>
      <c r="BN7" s="21">
        <v>8</v>
      </c>
      <c r="BO7" s="21">
        <v>9</v>
      </c>
      <c r="BP7" s="22">
        <v>10</v>
      </c>
      <c r="BQ7" s="26" t="s">
        <v>27</v>
      </c>
      <c r="BR7" s="83" t="s">
        <v>48</v>
      </c>
      <c r="BS7" s="80" t="s">
        <v>1</v>
      </c>
      <c r="BT7" s="20">
        <v>1</v>
      </c>
      <c r="BU7" s="21">
        <v>2</v>
      </c>
      <c r="BV7" s="21">
        <v>3</v>
      </c>
      <c r="BW7" s="21">
        <v>4</v>
      </c>
      <c r="BX7" s="21">
        <v>5</v>
      </c>
      <c r="BY7" s="21">
        <v>6</v>
      </c>
      <c r="BZ7" s="21">
        <v>7</v>
      </c>
      <c r="CA7" s="21">
        <v>8</v>
      </c>
      <c r="CB7" s="21">
        <v>9</v>
      </c>
      <c r="CC7" s="22">
        <v>10</v>
      </c>
      <c r="CD7" s="26" t="s">
        <v>26</v>
      </c>
      <c r="CE7" s="173" t="s">
        <v>71</v>
      </c>
      <c r="CF7" s="173" t="s">
        <v>71</v>
      </c>
      <c r="CG7" s="169" t="s">
        <v>72</v>
      </c>
      <c r="CH7" s="169" t="s">
        <v>55</v>
      </c>
      <c r="CI7" s="83" t="s">
        <v>48</v>
      </c>
      <c r="CJ7" s="83" t="s">
        <v>77</v>
      </c>
      <c r="CK7" s="14" t="s">
        <v>50</v>
      </c>
      <c r="CL7" s="83" t="s">
        <v>24</v>
      </c>
      <c r="CM7" s="178" t="s">
        <v>73</v>
      </c>
    </row>
    <row r="8" spans="1:91" s="29" customFormat="1" ht="12.75" customHeight="1" thickTop="1">
      <c r="A8" s="124">
        <v>1</v>
      </c>
      <c r="B8" s="209">
        <v>232</v>
      </c>
      <c r="C8" s="209" t="s">
        <v>180</v>
      </c>
      <c r="D8" s="151" t="s">
        <v>107</v>
      </c>
      <c r="E8" s="151" t="s">
        <v>80</v>
      </c>
      <c r="F8" s="12" t="s">
        <v>99</v>
      </c>
      <c r="G8" s="206" t="s">
        <v>80</v>
      </c>
      <c r="H8" s="126">
        <v>24</v>
      </c>
      <c r="I8" s="124">
        <v>6</v>
      </c>
      <c r="J8" s="129">
        <v>13</v>
      </c>
      <c r="K8" s="130">
        <v>5</v>
      </c>
      <c r="L8" s="124">
        <v>18</v>
      </c>
      <c r="M8" s="129">
        <v>6</v>
      </c>
      <c r="N8" s="129">
        <v>4</v>
      </c>
      <c r="O8" s="129">
        <v>0</v>
      </c>
      <c r="P8" s="130">
        <v>2</v>
      </c>
      <c r="Q8" s="205">
        <v>0</v>
      </c>
      <c r="R8" s="130">
        <v>0</v>
      </c>
      <c r="S8" s="217">
        <v>5.27</v>
      </c>
      <c r="T8" s="183">
        <v>12778813.2</v>
      </c>
      <c r="U8" s="91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4">
        <v>0</v>
      </c>
      <c r="AB8" s="91">
        <v>0</v>
      </c>
      <c r="AC8" s="93">
        <v>0</v>
      </c>
      <c r="AD8" s="93">
        <v>0</v>
      </c>
      <c r="AE8" s="93">
        <v>0</v>
      </c>
      <c r="AF8" s="93">
        <v>0</v>
      </c>
      <c r="AG8" s="93">
        <v>0</v>
      </c>
      <c r="AH8" s="94">
        <v>0</v>
      </c>
      <c r="AI8" s="91">
        <v>0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  <c r="AO8" s="94">
        <v>0</v>
      </c>
      <c r="AP8" s="95">
        <v>232</v>
      </c>
      <c r="AQ8" s="163"/>
      <c r="AR8" s="197">
        <v>0</v>
      </c>
      <c r="AS8" s="164">
        <v>0</v>
      </c>
      <c r="AT8" s="97"/>
      <c r="AU8" s="97"/>
      <c r="AV8" s="97"/>
      <c r="AW8" s="97"/>
      <c r="AX8" s="97"/>
      <c r="AY8" s="97"/>
      <c r="AZ8" s="97"/>
      <c r="BA8" s="97"/>
      <c r="BB8" s="97"/>
      <c r="BC8" s="98"/>
      <c r="BD8" s="116">
        <v>0</v>
      </c>
      <c r="BE8" s="100"/>
      <c r="BF8" s="101">
        <v>232</v>
      </c>
      <c r="BG8" s="102"/>
      <c r="BH8" s="103"/>
      <c r="BI8" s="103"/>
      <c r="BJ8" s="103"/>
      <c r="BK8" s="103"/>
      <c r="BL8" s="103"/>
      <c r="BM8" s="103"/>
      <c r="BN8" s="103"/>
      <c r="BO8" s="103"/>
      <c r="BP8" s="104"/>
      <c r="BQ8" s="99">
        <v>0</v>
      </c>
      <c r="BR8" s="100">
        <v>0</v>
      </c>
      <c r="BS8" s="105">
        <v>232</v>
      </c>
      <c r="BT8" s="96"/>
      <c r="BU8" s="97"/>
      <c r="BV8" s="97"/>
      <c r="BW8" s="97"/>
      <c r="BX8" s="97"/>
      <c r="BY8" s="97"/>
      <c r="BZ8" s="97"/>
      <c r="CA8" s="97"/>
      <c r="CB8" s="97"/>
      <c r="CC8" s="98"/>
      <c r="CD8" s="99">
        <v>0</v>
      </c>
      <c r="CE8" s="181">
        <v>0.25</v>
      </c>
      <c r="CF8" s="174"/>
      <c r="CG8" s="164">
        <v>0</v>
      </c>
      <c r="CH8" s="175">
        <v>0</v>
      </c>
      <c r="CI8" s="100">
        <v>0</v>
      </c>
      <c r="CJ8" s="204">
        <v>0</v>
      </c>
      <c r="CK8" s="92"/>
      <c r="CL8" s="100"/>
      <c r="CM8" s="179" t="s">
        <v>80</v>
      </c>
    </row>
    <row r="9" spans="1:91" s="29" customFormat="1" ht="12.75" customHeight="1">
      <c r="A9" s="110">
        <v>2</v>
      </c>
      <c r="B9" s="209">
        <v>202</v>
      </c>
      <c r="C9" s="209" t="s">
        <v>181</v>
      </c>
      <c r="D9" s="151" t="s">
        <v>94</v>
      </c>
      <c r="E9" s="151" t="s">
        <v>80</v>
      </c>
      <c r="F9" s="12" t="s">
        <v>99</v>
      </c>
      <c r="G9" s="207" t="s">
        <v>80</v>
      </c>
      <c r="H9" s="125">
        <v>33</v>
      </c>
      <c r="I9" s="110">
        <v>9</v>
      </c>
      <c r="J9" s="108">
        <v>8</v>
      </c>
      <c r="K9" s="109">
        <v>16</v>
      </c>
      <c r="L9" s="110">
        <v>13</v>
      </c>
      <c r="M9" s="108">
        <v>7</v>
      </c>
      <c r="N9" s="108">
        <v>6</v>
      </c>
      <c r="O9" s="108">
        <v>3</v>
      </c>
      <c r="P9" s="109">
        <v>1</v>
      </c>
      <c r="Q9" s="110">
        <v>0</v>
      </c>
      <c r="R9" s="109">
        <v>0</v>
      </c>
      <c r="S9" s="218">
        <v>4.34</v>
      </c>
      <c r="T9" s="183">
        <v>11831381.4</v>
      </c>
      <c r="U9" s="106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11">
        <v>0</v>
      </c>
      <c r="AB9" s="106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11">
        <v>0</v>
      </c>
      <c r="AI9" s="106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0</v>
      </c>
      <c r="AO9" s="111">
        <v>0</v>
      </c>
      <c r="AP9" s="112">
        <v>202</v>
      </c>
      <c r="AQ9" s="165"/>
      <c r="AR9" s="166">
        <v>0</v>
      </c>
      <c r="AS9" s="167">
        <v>0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5"/>
      <c r="BD9" s="116">
        <v>0</v>
      </c>
      <c r="BE9" s="117"/>
      <c r="BF9" s="118">
        <v>202</v>
      </c>
      <c r="BG9" s="119"/>
      <c r="BH9" s="120"/>
      <c r="BI9" s="120"/>
      <c r="BJ9" s="120"/>
      <c r="BK9" s="120"/>
      <c r="BL9" s="120"/>
      <c r="BM9" s="120"/>
      <c r="BN9" s="120"/>
      <c r="BO9" s="120"/>
      <c r="BP9" s="121"/>
      <c r="BQ9" s="116">
        <v>0</v>
      </c>
      <c r="BR9" s="117">
        <v>0</v>
      </c>
      <c r="BS9" s="122">
        <v>202</v>
      </c>
      <c r="BT9" s="113"/>
      <c r="BU9" s="114"/>
      <c r="BV9" s="114"/>
      <c r="BW9" s="114"/>
      <c r="BX9" s="114"/>
      <c r="BY9" s="114"/>
      <c r="BZ9" s="114"/>
      <c r="CA9" s="114"/>
      <c r="CB9" s="114"/>
      <c r="CC9" s="115"/>
      <c r="CD9" s="116">
        <v>0</v>
      </c>
      <c r="CE9" s="182">
        <v>0.25</v>
      </c>
      <c r="CF9" s="176"/>
      <c r="CG9" s="167">
        <v>0</v>
      </c>
      <c r="CH9" s="177">
        <v>0</v>
      </c>
      <c r="CI9" s="117">
        <v>0</v>
      </c>
      <c r="CJ9" s="117">
        <v>0</v>
      </c>
      <c r="CK9" s="107"/>
      <c r="CL9" s="117"/>
      <c r="CM9" s="180" t="s">
        <v>80</v>
      </c>
    </row>
    <row r="10" spans="1:91" s="29" customFormat="1" ht="12.75" customHeight="1">
      <c r="A10" s="110">
        <v>3</v>
      </c>
      <c r="B10" s="209">
        <v>203</v>
      </c>
      <c r="C10" s="209" t="s">
        <v>182</v>
      </c>
      <c r="D10" s="151" t="s">
        <v>183</v>
      </c>
      <c r="E10" s="151" t="s">
        <v>85</v>
      </c>
      <c r="F10" s="12" t="s">
        <v>86</v>
      </c>
      <c r="G10" s="207" t="s">
        <v>80</v>
      </c>
      <c r="H10" s="125">
        <v>34</v>
      </c>
      <c r="I10" s="110">
        <v>12</v>
      </c>
      <c r="J10" s="108">
        <v>9</v>
      </c>
      <c r="K10" s="109">
        <v>13</v>
      </c>
      <c r="L10" s="110">
        <v>15</v>
      </c>
      <c r="M10" s="108">
        <v>7</v>
      </c>
      <c r="N10" s="108">
        <v>3</v>
      </c>
      <c r="O10" s="108">
        <v>2</v>
      </c>
      <c r="P10" s="109">
        <v>3</v>
      </c>
      <c r="Q10" s="110">
        <v>0</v>
      </c>
      <c r="R10" s="109">
        <v>0</v>
      </c>
      <c r="S10" s="218">
        <v>5.14</v>
      </c>
      <c r="T10" s="183">
        <v>11749921.4</v>
      </c>
      <c r="U10" s="106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11">
        <v>0</v>
      </c>
      <c r="AB10" s="106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11">
        <v>0</v>
      </c>
      <c r="AI10" s="106">
        <v>0</v>
      </c>
      <c r="AJ10" s="108">
        <v>0</v>
      </c>
      <c r="AK10" s="108">
        <v>0</v>
      </c>
      <c r="AL10" s="108">
        <v>0</v>
      </c>
      <c r="AM10" s="108">
        <v>0</v>
      </c>
      <c r="AN10" s="108">
        <v>0</v>
      </c>
      <c r="AO10" s="111">
        <v>0</v>
      </c>
      <c r="AP10" s="112">
        <v>203</v>
      </c>
      <c r="AQ10" s="165"/>
      <c r="AR10" s="166">
        <v>0</v>
      </c>
      <c r="AS10" s="167">
        <v>0</v>
      </c>
      <c r="AT10" s="114"/>
      <c r="AU10" s="114"/>
      <c r="AV10" s="114"/>
      <c r="AW10" s="114"/>
      <c r="AX10" s="114"/>
      <c r="AY10" s="114"/>
      <c r="AZ10" s="114"/>
      <c r="BA10" s="114"/>
      <c r="BB10" s="114"/>
      <c r="BC10" s="115"/>
      <c r="BD10" s="116">
        <v>0</v>
      </c>
      <c r="BE10" s="117"/>
      <c r="BF10" s="118">
        <v>203</v>
      </c>
      <c r="BG10" s="119"/>
      <c r="BH10" s="120"/>
      <c r="BI10" s="120"/>
      <c r="BJ10" s="120"/>
      <c r="BK10" s="120"/>
      <c r="BL10" s="120"/>
      <c r="BM10" s="120"/>
      <c r="BN10" s="120"/>
      <c r="BO10" s="120"/>
      <c r="BP10" s="121"/>
      <c r="BQ10" s="116">
        <v>0</v>
      </c>
      <c r="BR10" s="117">
        <v>0</v>
      </c>
      <c r="BS10" s="122">
        <v>203</v>
      </c>
      <c r="BT10" s="113"/>
      <c r="BU10" s="114"/>
      <c r="BV10" s="114"/>
      <c r="BW10" s="114"/>
      <c r="BX10" s="114"/>
      <c r="BY10" s="114"/>
      <c r="BZ10" s="114"/>
      <c r="CA10" s="114"/>
      <c r="CB10" s="114"/>
      <c r="CC10" s="115"/>
      <c r="CD10" s="116">
        <v>0</v>
      </c>
      <c r="CE10" s="182">
        <v>0.25</v>
      </c>
      <c r="CF10" s="176"/>
      <c r="CG10" s="167">
        <v>0</v>
      </c>
      <c r="CH10" s="177">
        <v>0</v>
      </c>
      <c r="CI10" s="117">
        <v>0</v>
      </c>
      <c r="CJ10" s="117">
        <v>0</v>
      </c>
      <c r="CK10" s="107"/>
      <c r="CL10" s="117"/>
      <c r="CM10" s="180" t="s">
        <v>80</v>
      </c>
    </row>
    <row r="11" spans="1:91" s="29" customFormat="1" ht="12.75" customHeight="1">
      <c r="A11" s="110">
        <v>4</v>
      </c>
      <c r="B11" s="209">
        <v>201</v>
      </c>
      <c r="C11" s="209" t="s">
        <v>184</v>
      </c>
      <c r="D11" s="151" t="s">
        <v>185</v>
      </c>
      <c r="E11" s="151" t="s">
        <v>85</v>
      </c>
      <c r="F11" s="12" t="s">
        <v>86</v>
      </c>
      <c r="G11" s="207" t="s">
        <v>80</v>
      </c>
      <c r="H11" s="125">
        <v>48</v>
      </c>
      <c r="I11" s="110">
        <v>18</v>
      </c>
      <c r="J11" s="108">
        <v>12</v>
      </c>
      <c r="K11" s="109">
        <v>18</v>
      </c>
      <c r="L11" s="110">
        <v>12</v>
      </c>
      <c r="M11" s="108">
        <v>6</v>
      </c>
      <c r="N11" s="108">
        <v>4</v>
      </c>
      <c r="O11" s="108">
        <v>3</v>
      </c>
      <c r="P11" s="109">
        <v>5</v>
      </c>
      <c r="Q11" s="110">
        <v>0</v>
      </c>
      <c r="R11" s="109">
        <v>0</v>
      </c>
      <c r="S11" s="218">
        <v>3.37</v>
      </c>
      <c r="T11" s="183">
        <v>10321582.2</v>
      </c>
      <c r="U11" s="106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11">
        <v>0</v>
      </c>
      <c r="AB11" s="106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11">
        <v>0</v>
      </c>
      <c r="AI11" s="106">
        <v>0</v>
      </c>
      <c r="AJ11" s="108">
        <v>0</v>
      </c>
      <c r="AK11" s="108">
        <v>0</v>
      </c>
      <c r="AL11" s="108">
        <v>0</v>
      </c>
      <c r="AM11" s="108">
        <v>0</v>
      </c>
      <c r="AN11" s="108">
        <v>0</v>
      </c>
      <c r="AO11" s="111">
        <v>0</v>
      </c>
      <c r="AP11" s="112">
        <v>201</v>
      </c>
      <c r="AQ11" s="165"/>
      <c r="AR11" s="166">
        <v>0</v>
      </c>
      <c r="AS11" s="167">
        <v>0</v>
      </c>
      <c r="AT11" s="114"/>
      <c r="AU11" s="114"/>
      <c r="AV11" s="114"/>
      <c r="AW11" s="114"/>
      <c r="AX11" s="114"/>
      <c r="AY11" s="114"/>
      <c r="AZ11" s="114"/>
      <c r="BA11" s="114"/>
      <c r="BB11" s="114"/>
      <c r="BC11" s="115"/>
      <c r="BD11" s="116">
        <v>0</v>
      </c>
      <c r="BE11" s="117"/>
      <c r="BF11" s="118">
        <v>201</v>
      </c>
      <c r="BG11" s="119"/>
      <c r="BH11" s="120"/>
      <c r="BI11" s="120"/>
      <c r="BJ11" s="120"/>
      <c r="BK11" s="120"/>
      <c r="BL11" s="114"/>
      <c r="BM11" s="120"/>
      <c r="BN11" s="120"/>
      <c r="BO11" s="120"/>
      <c r="BP11" s="121"/>
      <c r="BQ11" s="116">
        <v>0</v>
      </c>
      <c r="BR11" s="117">
        <v>0</v>
      </c>
      <c r="BS11" s="122">
        <v>201</v>
      </c>
      <c r="BT11" s="113"/>
      <c r="BU11" s="114"/>
      <c r="BV11" s="114"/>
      <c r="BW11" s="114"/>
      <c r="BX11" s="114"/>
      <c r="BY11" s="114"/>
      <c r="BZ11" s="114"/>
      <c r="CA11" s="114"/>
      <c r="CB11" s="114"/>
      <c r="CC11" s="115"/>
      <c r="CD11" s="116">
        <v>0</v>
      </c>
      <c r="CE11" s="182">
        <v>0.25</v>
      </c>
      <c r="CF11" s="176"/>
      <c r="CG11" s="167">
        <v>0</v>
      </c>
      <c r="CH11" s="177">
        <v>0</v>
      </c>
      <c r="CI11" s="117">
        <v>0</v>
      </c>
      <c r="CJ11" s="117">
        <v>0</v>
      </c>
      <c r="CK11" s="107"/>
      <c r="CL11" s="117"/>
      <c r="CM11" s="180" t="s">
        <v>80</v>
      </c>
    </row>
    <row r="12" spans="1:91" s="29" customFormat="1" ht="12.75" customHeight="1">
      <c r="A12" s="110">
        <v>5</v>
      </c>
      <c r="B12" s="209">
        <v>205</v>
      </c>
      <c r="C12" s="209" t="s">
        <v>186</v>
      </c>
      <c r="D12" s="151" t="s">
        <v>84</v>
      </c>
      <c r="E12" s="151" t="s">
        <v>85</v>
      </c>
      <c r="F12" s="12" t="s">
        <v>86</v>
      </c>
      <c r="G12" s="207" t="s">
        <v>80</v>
      </c>
      <c r="H12" s="125">
        <v>54</v>
      </c>
      <c r="I12" s="110">
        <v>20</v>
      </c>
      <c r="J12" s="108">
        <v>13</v>
      </c>
      <c r="K12" s="109">
        <v>21</v>
      </c>
      <c r="L12" s="110">
        <v>10</v>
      </c>
      <c r="M12" s="108">
        <v>5</v>
      </c>
      <c r="N12" s="108">
        <v>4</v>
      </c>
      <c r="O12" s="108">
        <v>7</v>
      </c>
      <c r="P12" s="109">
        <v>4</v>
      </c>
      <c r="Q12" s="110">
        <v>0</v>
      </c>
      <c r="R12" s="109">
        <v>0</v>
      </c>
      <c r="S12" s="218">
        <v>4.3</v>
      </c>
      <c r="T12" s="183">
        <v>9699282</v>
      </c>
      <c r="U12" s="106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11">
        <v>0</v>
      </c>
      <c r="AB12" s="106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11">
        <v>0</v>
      </c>
      <c r="AI12" s="106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11">
        <v>0</v>
      </c>
      <c r="AP12" s="112">
        <v>205</v>
      </c>
      <c r="AQ12" s="165"/>
      <c r="AR12" s="166">
        <v>0</v>
      </c>
      <c r="AS12" s="167">
        <v>0</v>
      </c>
      <c r="AT12" s="114"/>
      <c r="AU12" s="114"/>
      <c r="AV12" s="114"/>
      <c r="AW12" s="114"/>
      <c r="AX12" s="114"/>
      <c r="AY12" s="114"/>
      <c r="AZ12" s="114"/>
      <c r="BA12" s="114"/>
      <c r="BB12" s="114"/>
      <c r="BC12" s="115"/>
      <c r="BD12" s="116">
        <v>0</v>
      </c>
      <c r="BE12" s="117"/>
      <c r="BF12" s="118">
        <v>205</v>
      </c>
      <c r="BG12" s="119"/>
      <c r="BH12" s="120"/>
      <c r="BI12" s="120"/>
      <c r="BJ12" s="120"/>
      <c r="BK12" s="120"/>
      <c r="BL12" s="120"/>
      <c r="BM12" s="120"/>
      <c r="BN12" s="120"/>
      <c r="BO12" s="120"/>
      <c r="BP12" s="121"/>
      <c r="BQ12" s="116">
        <v>0</v>
      </c>
      <c r="BR12" s="117">
        <v>0</v>
      </c>
      <c r="BS12" s="122">
        <v>205</v>
      </c>
      <c r="BT12" s="113"/>
      <c r="BU12" s="114"/>
      <c r="BV12" s="114"/>
      <c r="BW12" s="114"/>
      <c r="BX12" s="114"/>
      <c r="BY12" s="114"/>
      <c r="BZ12" s="114"/>
      <c r="CA12" s="114"/>
      <c r="CB12" s="114"/>
      <c r="CC12" s="115"/>
      <c r="CD12" s="116">
        <v>0</v>
      </c>
      <c r="CE12" s="182">
        <v>0.25</v>
      </c>
      <c r="CF12" s="176"/>
      <c r="CG12" s="167">
        <v>0</v>
      </c>
      <c r="CH12" s="177">
        <v>0</v>
      </c>
      <c r="CI12" s="117">
        <v>0</v>
      </c>
      <c r="CJ12" s="117">
        <v>0</v>
      </c>
      <c r="CK12" s="107"/>
      <c r="CL12" s="117"/>
      <c r="CM12" s="180" t="s">
        <v>80</v>
      </c>
    </row>
    <row r="13" spans="1:91" s="29" customFormat="1" ht="12.75" customHeight="1">
      <c r="A13" s="110">
        <v>6</v>
      </c>
      <c r="B13" s="209">
        <v>209</v>
      </c>
      <c r="C13" s="209" t="s">
        <v>187</v>
      </c>
      <c r="D13" s="151" t="s">
        <v>174</v>
      </c>
      <c r="E13" s="151"/>
      <c r="F13" s="12" t="s">
        <v>97</v>
      </c>
      <c r="G13" s="207" t="s">
        <v>80</v>
      </c>
      <c r="H13" s="125">
        <v>60</v>
      </c>
      <c r="I13" s="110">
        <v>18</v>
      </c>
      <c r="J13" s="108">
        <v>18</v>
      </c>
      <c r="K13" s="109">
        <v>24</v>
      </c>
      <c r="L13" s="110">
        <v>6</v>
      </c>
      <c r="M13" s="108">
        <v>8</v>
      </c>
      <c r="N13" s="108">
        <v>2</v>
      </c>
      <c r="O13" s="108">
        <v>11</v>
      </c>
      <c r="P13" s="109">
        <v>3</v>
      </c>
      <c r="Q13" s="110">
        <v>0</v>
      </c>
      <c r="R13" s="109">
        <v>0</v>
      </c>
      <c r="S13" s="218">
        <v>5.14</v>
      </c>
      <c r="T13" s="183">
        <v>9060911.4</v>
      </c>
      <c r="U13" s="106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11">
        <v>0</v>
      </c>
      <c r="AB13" s="106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11">
        <v>0</v>
      </c>
      <c r="AI13" s="106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11">
        <v>0</v>
      </c>
      <c r="AP13" s="112">
        <v>209</v>
      </c>
      <c r="AQ13" s="165"/>
      <c r="AR13" s="166">
        <v>0</v>
      </c>
      <c r="AS13" s="167">
        <v>0</v>
      </c>
      <c r="AT13" s="194"/>
      <c r="AU13" s="194"/>
      <c r="AV13" s="194"/>
      <c r="AW13" s="194"/>
      <c r="AX13" s="194"/>
      <c r="AY13" s="194"/>
      <c r="AZ13" s="194"/>
      <c r="BA13" s="194"/>
      <c r="BB13" s="194"/>
      <c r="BC13" s="195"/>
      <c r="BD13" s="116">
        <v>0</v>
      </c>
      <c r="BE13" s="117"/>
      <c r="BF13" s="118">
        <v>209</v>
      </c>
      <c r="BG13" s="119"/>
      <c r="BH13" s="120"/>
      <c r="BI13" s="120"/>
      <c r="BJ13" s="120"/>
      <c r="BK13" s="120"/>
      <c r="BL13" s="120"/>
      <c r="BM13" s="120"/>
      <c r="BN13" s="120"/>
      <c r="BO13" s="120"/>
      <c r="BP13" s="121"/>
      <c r="BQ13" s="116">
        <v>0</v>
      </c>
      <c r="BR13" s="117">
        <v>0</v>
      </c>
      <c r="BS13" s="122">
        <v>209</v>
      </c>
      <c r="BT13" s="113"/>
      <c r="BU13" s="114"/>
      <c r="BV13" s="114"/>
      <c r="BW13" s="114"/>
      <c r="BX13" s="114"/>
      <c r="BY13" s="114"/>
      <c r="BZ13" s="114"/>
      <c r="CA13" s="114"/>
      <c r="CB13" s="114"/>
      <c r="CC13" s="115"/>
      <c r="CD13" s="116">
        <v>0</v>
      </c>
      <c r="CE13" s="182">
        <v>0.25</v>
      </c>
      <c r="CF13" s="176"/>
      <c r="CG13" s="167">
        <v>0</v>
      </c>
      <c r="CH13" s="177">
        <v>0</v>
      </c>
      <c r="CI13" s="117">
        <v>0</v>
      </c>
      <c r="CJ13" s="117">
        <v>0</v>
      </c>
      <c r="CK13" s="107"/>
      <c r="CL13" s="117"/>
      <c r="CM13" s="180" t="s">
        <v>80</v>
      </c>
    </row>
    <row r="14" spans="1:91" s="29" customFormat="1" ht="12.75" customHeight="1">
      <c r="A14" s="110">
        <v>7</v>
      </c>
      <c r="B14" s="209">
        <v>204</v>
      </c>
      <c r="C14" s="209" t="s">
        <v>188</v>
      </c>
      <c r="D14" s="151" t="s">
        <v>183</v>
      </c>
      <c r="E14" s="151" t="s">
        <v>80</v>
      </c>
      <c r="F14" s="12" t="s">
        <v>91</v>
      </c>
      <c r="G14" s="207" t="s">
        <v>80</v>
      </c>
      <c r="H14" s="125">
        <v>62</v>
      </c>
      <c r="I14" s="110">
        <v>13</v>
      </c>
      <c r="J14" s="108">
        <v>25</v>
      </c>
      <c r="K14" s="109">
        <v>24</v>
      </c>
      <c r="L14" s="110">
        <v>5</v>
      </c>
      <c r="M14" s="108">
        <v>8</v>
      </c>
      <c r="N14" s="108">
        <v>5</v>
      </c>
      <c r="O14" s="108">
        <v>8</v>
      </c>
      <c r="P14" s="109">
        <v>4</v>
      </c>
      <c r="Q14" s="110">
        <v>0</v>
      </c>
      <c r="R14" s="109">
        <v>0</v>
      </c>
      <c r="S14" s="218">
        <v>4.38</v>
      </c>
      <c r="T14" s="183">
        <v>8852276.8</v>
      </c>
      <c r="U14" s="106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11">
        <v>0</v>
      </c>
      <c r="AB14" s="106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11">
        <v>0</v>
      </c>
      <c r="AI14" s="106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11">
        <v>0</v>
      </c>
      <c r="AP14" s="112">
        <v>204</v>
      </c>
      <c r="AQ14" s="165"/>
      <c r="AR14" s="166">
        <v>0</v>
      </c>
      <c r="AS14" s="167">
        <v>0</v>
      </c>
      <c r="AT14" s="114"/>
      <c r="AU14" s="114"/>
      <c r="AV14" s="114"/>
      <c r="AW14" s="208"/>
      <c r="AX14" s="114"/>
      <c r="AY14" s="114"/>
      <c r="AZ14" s="114"/>
      <c r="BA14" s="114"/>
      <c r="BB14" s="114"/>
      <c r="BC14" s="115"/>
      <c r="BD14" s="116">
        <v>0</v>
      </c>
      <c r="BE14" s="117"/>
      <c r="BF14" s="118">
        <v>204</v>
      </c>
      <c r="BG14" s="119"/>
      <c r="BH14" s="120"/>
      <c r="BI14" s="120"/>
      <c r="BJ14" s="208"/>
      <c r="BK14" s="120"/>
      <c r="BL14" s="120"/>
      <c r="BM14" s="120"/>
      <c r="BN14" s="120"/>
      <c r="BO14" s="120"/>
      <c r="BP14" s="121"/>
      <c r="BQ14" s="116">
        <v>0</v>
      </c>
      <c r="BR14" s="117">
        <v>0</v>
      </c>
      <c r="BS14" s="122">
        <v>204</v>
      </c>
      <c r="BT14" s="113"/>
      <c r="BU14" s="114"/>
      <c r="BV14" s="114"/>
      <c r="BW14" s="114"/>
      <c r="BX14" s="114"/>
      <c r="BY14" s="114"/>
      <c r="BZ14" s="114"/>
      <c r="CA14" s="114"/>
      <c r="CB14" s="114"/>
      <c r="CC14" s="115"/>
      <c r="CD14" s="116">
        <v>0</v>
      </c>
      <c r="CE14" s="182">
        <v>0.25</v>
      </c>
      <c r="CF14" s="176"/>
      <c r="CG14" s="167">
        <v>0</v>
      </c>
      <c r="CH14" s="177">
        <v>0</v>
      </c>
      <c r="CI14" s="117">
        <v>0</v>
      </c>
      <c r="CJ14" s="117">
        <v>0</v>
      </c>
      <c r="CK14" s="107"/>
      <c r="CL14" s="117"/>
      <c r="CM14" s="180" t="s">
        <v>80</v>
      </c>
    </row>
    <row r="15" spans="1:91" s="29" customFormat="1" ht="12.75" customHeight="1">
      <c r="A15" s="110">
        <v>8</v>
      </c>
      <c r="B15" s="209">
        <v>236</v>
      </c>
      <c r="C15" s="209" t="s">
        <v>189</v>
      </c>
      <c r="D15" s="151" t="s">
        <v>174</v>
      </c>
      <c r="E15" s="151"/>
      <c r="F15" s="12" t="s">
        <v>86</v>
      </c>
      <c r="G15" s="207" t="s">
        <v>80</v>
      </c>
      <c r="H15" s="125">
        <v>66</v>
      </c>
      <c r="I15" s="110">
        <v>16</v>
      </c>
      <c r="J15" s="108">
        <v>28</v>
      </c>
      <c r="K15" s="109">
        <v>22</v>
      </c>
      <c r="L15" s="110">
        <v>7</v>
      </c>
      <c r="M15" s="108">
        <v>9</v>
      </c>
      <c r="N15" s="108">
        <v>1</v>
      </c>
      <c r="O15" s="108">
        <v>5</v>
      </c>
      <c r="P15" s="109">
        <v>8</v>
      </c>
      <c r="Q15" s="110">
        <v>0</v>
      </c>
      <c r="R15" s="109">
        <v>0</v>
      </c>
      <c r="S15" s="218">
        <v>5.16</v>
      </c>
      <c r="T15" s="183">
        <v>8471727.6</v>
      </c>
      <c r="U15" s="106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11">
        <v>0</v>
      </c>
      <c r="AB15" s="106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11">
        <v>0</v>
      </c>
      <c r="AI15" s="106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11">
        <v>0</v>
      </c>
      <c r="AP15" s="112">
        <v>236</v>
      </c>
      <c r="AQ15" s="165"/>
      <c r="AR15" s="166">
        <v>0</v>
      </c>
      <c r="AS15" s="167">
        <v>0</v>
      </c>
      <c r="AT15" s="114"/>
      <c r="AU15" s="114"/>
      <c r="AV15" s="114"/>
      <c r="AW15" s="114"/>
      <c r="AX15" s="114"/>
      <c r="AY15" s="114"/>
      <c r="AZ15" s="114"/>
      <c r="BA15" s="114"/>
      <c r="BB15" s="114"/>
      <c r="BC15" s="115"/>
      <c r="BD15" s="116">
        <v>0</v>
      </c>
      <c r="BE15" s="117"/>
      <c r="BF15" s="118">
        <v>236</v>
      </c>
      <c r="BG15" s="119"/>
      <c r="BH15" s="120"/>
      <c r="BI15" s="120"/>
      <c r="BJ15" s="120"/>
      <c r="BK15" s="120"/>
      <c r="BL15" s="120"/>
      <c r="BM15" s="120"/>
      <c r="BN15" s="120"/>
      <c r="BO15" s="120"/>
      <c r="BP15" s="121"/>
      <c r="BQ15" s="116">
        <v>0</v>
      </c>
      <c r="BR15" s="117">
        <v>0</v>
      </c>
      <c r="BS15" s="122">
        <v>236</v>
      </c>
      <c r="BT15" s="113"/>
      <c r="BU15" s="114"/>
      <c r="BV15" s="114"/>
      <c r="BW15" s="114"/>
      <c r="BX15" s="114"/>
      <c r="BY15" s="114"/>
      <c r="BZ15" s="114"/>
      <c r="CA15" s="114"/>
      <c r="CB15" s="114"/>
      <c r="CC15" s="115"/>
      <c r="CD15" s="116">
        <v>0</v>
      </c>
      <c r="CE15" s="182">
        <v>0.25</v>
      </c>
      <c r="CF15" s="176"/>
      <c r="CG15" s="167">
        <v>0</v>
      </c>
      <c r="CH15" s="177">
        <v>0</v>
      </c>
      <c r="CI15" s="117">
        <v>0</v>
      </c>
      <c r="CJ15" s="117">
        <v>0</v>
      </c>
      <c r="CK15" s="107"/>
      <c r="CL15" s="117"/>
      <c r="CM15" s="180" t="s">
        <v>80</v>
      </c>
    </row>
    <row r="16" spans="1:91" s="29" customFormat="1" ht="12.75" customHeight="1">
      <c r="A16" s="110">
        <v>9</v>
      </c>
      <c r="B16" s="209">
        <v>214</v>
      </c>
      <c r="C16" s="209" t="s">
        <v>192</v>
      </c>
      <c r="D16" s="151" t="s">
        <v>193</v>
      </c>
      <c r="E16" s="151" t="s">
        <v>80</v>
      </c>
      <c r="F16" s="12" t="s">
        <v>91</v>
      </c>
      <c r="G16" s="207" t="s">
        <v>80</v>
      </c>
      <c r="H16" s="125">
        <v>66</v>
      </c>
      <c r="I16" s="110">
        <v>24</v>
      </c>
      <c r="J16" s="108">
        <v>21</v>
      </c>
      <c r="K16" s="109">
        <v>21</v>
      </c>
      <c r="L16" s="110">
        <v>4</v>
      </c>
      <c r="M16" s="108">
        <v>6</v>
      </c>
      <c r="N16" s="108">
        <v>8</v>
      </c>
      <c r="O16" s="108">
        <v>8</v>
      </c>
      <c r="P16" s="109">
        <v>4</v>
      </c>
      <c r="Q16" s="110">
        <v>0</v>
      </c>
      <c r="R16" s="109">
        <v>0</v>
      </c>
      <c r="S16" s="218">
        <v>5.44</v>
      </c>
      <c r="T16" s="183">
        <v>8439050.4</v>
      </c>
      <c r="U16" s="106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11">
        <v>0</v>
      </c>
      <c r="AB16" s="106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11">
        <v>0</v>
      </c>
      <c r="AI16" s="106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11">
        <v>0</v>
      </c>
      <c r="AP16" s="112">
        <v>214</v>
      </c>
      <c r="AQ16" s="165"/>
      <c r="AR16" s="166">
        <v>0</v>
      </c>
      <c r="AS16" s="167">
        <v>0</v>
      </c>
      <c r="AT16" s="114"/>
      <c r="AU16" s="114"/>
      <c r="AV16" s="114"/>
      <c r="AW16" s="114"/>
      <c r="AX16" s="114"/>
      <c r="AY16" s="114"/>
      <c r="AZ16" s="114"/>
      <c r="BA16" s="114"/>
      <c r="BB16" s="114"/>
      <c r="BC16" s="115"/>
      <c r="BD16" s="116">
        <v>0</v>
      </c>
      <c r="BE16" s="117"/>
      <c r="BF16" s="118">
        <v>214</v>
      </c>
      <c r="BG16" s="119"/>
      <c r="BH16" s="120"/>
      <c r="BI16" s="120"/>
      <c r="BJ16" s="120"/>
      <c r="BK16" s="120"/>
      <c r="BL16" s="120"/>
      <c r="BM16" s="120"/>
      <c r="BN16" s="120"/>
      <c r="BO16" s="120"/>
      <c r="BP16" s="121"/>
      <c r="BQ16" s="116">
        <v>0</v>
      </c>
      <c r="BR16" s="117">
        <v>0</v>
      </c>
      <c r="BS16" s="122">
        <v>214</v>
      </c>
      <c r="BT16" s="113"/>
      <c r="BU16" s="114"/>
      <c r="BV16" s="114"/>
      <c r="BW16" s="114"/>
      <c r="BX16" s="114"/>
      <c r="BY16" s="114"/>
      <c r="BZ16" s="114"/>
      <c r="CA16" s="114"/>
      <c r="CB16" s="114"/>
      <c r="CC16" s="115"/>
      <c r="CD16" s="116">
        <v>0</v>
      </c>
      <c r="CE16" s="182">
        <v>0.25</v>
      </c>
      <c r="CF16" s="176"/>
      <c r="CG16" s="167">
        <v>0</v>
      </c>
      <c r="CH16" s="177">
        <v>0</v>
      </c>
      <c r="CI16" s="117">
        <v>0</v>
      </c>
      <c r="CJ16" s="117">
        <v>0</v>
      </c>
      <c r="CK16" s="107"/>
      <c r="CL16" s="117"/>
      <c r="CM16" s="180" t="s">
        <v>80</v>
      </c>
    </row>
    <row r="17" spans="1:91" s="29" customFormat="1" ht="12.75" customHeight="1">
      <c r="A17" s="110">
        <v>10</v>
      </c>
      <c r="B17" s="209">
        <v>206</v>
      </c>
      <c r="C17" s="209" t="s">
        <v>194</v>
      </c>
      <c r="D17" s="151" t="s">
        <v>166</v>
      </c>
      <c r="E17" s="151" t="s">
        <v>80</v>
      </c>
      <c r="F17" s="12" t="s">
        <v>91</v>
      </c>
      <c r="G17" s="207" t="s">
        <v>80</v>
      </c>
      <c r="H17" s="125">
        <v>67</v>
      </c>
      <c r="I17" s="110">
        <v>23</v>
      </c>
      <c r="J17" s="108">
        <v>20</v>
      </c>
      <c r="K17" s="109">
        <v>24</v>
      </c>
      <c r="L17" s="110">
        <v>3</v>
      </c>
      <c r="M17" s="108">
        <v>6</v>
      </c>
      <c r="N17" s="108">
        <v>6</v>
      </c>
      <c r="O17" s="108">
        <v>13</v>
      </c>
      <c r="P17" s="109">
        <v>2</v>
      </c>
      <c r="Q17" s="110">
        <v>0</v>
      </c>
      <c r="R17" s="109">
        <v>0</v>
      </c>
      <c r="S17" s="218">
        <v>5.03</v>
      </c>
      <c r="T17" s="183">
        <v>8329488.8</v>
      </c>
      <c r="U17" s="106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11">
        <v>0</v>
      </c>
      <c r="AB17" s="106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11">
        <v>0</v>
      </c>
      <c r="AI17" s="106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11">
        <v>0</v>
      </c>
      <c r="AP17" s="112">
        <v>206</v>
      </c>
      <c r="AQ17" s="165"/>
      <c r="AR17" s="166">
        <v>0</v>
      </c>
      <c r="AS17" s="167">
        <v>0</v>
      </c>
      <c r="AT17" s="114"/>
      <c r="AU17" s="114"/>
      <c r="AV17" s="114"/>
      <c r="AW17" s="114"/>
      <c r="AX17" s="114"/>
      <c r="AY17" s="114"/>
      <c r="AZ17" s="114"/>
      <c r="BA17" s="114"/>
      <c r="BB17" s="114"/>
      <c r="BC17" s="115"/>
      <c r="BD17" s="116">
        <v>0</v>
      </c>
      <c r="BE17" s="117"/>
      <c r="BF17" s="118">
        <v>206</v>
      </c>
      <c r="BG17" s="119"/>
      <c r="BH17" s="120"/>
      <c r="BI17" s="120"/>
      <c r="BJ17" s="120"/>
      <c r="BK17" s="120"/>
      <c r="BL17" s="120"/>
      <c r="BM17" s="120"/>
      <c r="BN17" s="120"/>
      <c r="BO17" s="120"/>
      <c r="BP17" s="121"/>
      <c r="BQ17" s="116">
        <v>0</v>
      </c>
      <c r="BR17" s="117">
        <v>0</v>
      </c>
      <c r="BS17" s="122">
        <v>206</v>
      </c>
      <c r="BT17" s="113"/>
      <c r="BU17" s="114"/>
      <c r="BV17" s="114"/>
      <c r="BW17" s="114"/>
      <c r="BX17" s="114"/>
      <c r="BY17" s="114"/>
      <c r="BZ17" s="114"/>
      <c r="CA17" s="114"/>
      <c r="CB17" s="114"/>
      <c r="CC17" s="115"/>
      <c r="CD17" s="116">
        <v>0</v>
      </c>
      <c r="CE17" s="182">
        <v>0.25</v>
      </c>
      <c r="CF17" s="176"/>
      <c r="CG17" s="167">
        <v>0</v>
      </c>
      <c r="CH17" s="177">
        <v>0</v>
      </c>
      <c r="CI17" s="117">
        <v>0</v>
      </c>
      <c r="CJ17" s="117">
        <v>0</v>
      </c>
      <c r="CK17" s="107"/>
      <c r="CL17" s="117"/>
      <c r="CM17" s="180" t="s">
        <v>80</v>
      </c>
    </row>
    <row r="18" spans="1:91" s="29" customFormat="1" ht="12.75" customHeight="1">
      <c r="A18" s="110">
        <v>11</v>
      </c>
      <c r="B18" s="209">
        <v>221</v>
      </c>
      <c r="C18" s="209" t="s">
        <v>195</v>
      </c>
      <c r="D18" s="151" t="s">
        <v>111</v>
      </c>
      <c r="E18" s="151"/>
      <c r="F18" s="12" t="s">
        <v>105</v>
      </c>
      <c r="G18" s="207" t="s">
        <v>80</v>
      </c>
      <c r="H18" s="125">
        <v>75</v>
      </c>
      <c r="I18" s="110">
        <v>23</v>
      </c>
      <c r="J18" s="108">
        <v>28</v>
      </c>
      <c r="K18" s="109">
        <v>24</v>
      </c>
      <c r="L18" s="110">
        <v>4</v>
      </c>
      <c r="M18" s="108">
        <v>5</v>
      </c>
      <c r="N18" s="108">
        <v>5</v>
      </c>
      <c r="O18" s="108">
        <v>10</v>
      </c>
      <c r="P18" s="109">
        <v>6</v>
      </c>
      <c r="Q18" s="110">
        <v>0</v>
      </c>
      <c r="R18" s="109">
        <v>0</v>
      </c>
      <c r="S18" s="218">
        <v>4.42</v>
      </c>
      <c r="T18" s="183">
        <v>7539241.2</v>
      </c>
      <c r="U18" s="106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11">
        <v>0</v>
      </c>
      <c r="AB18" s="106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11">
        <v>0</v>
      </c>
      <c r="AI18" s="106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11">
        <v>0</v>
      </c>
      <c r="AP18" s="112">
        <v>221</v>
      </c>
      <c r="AQ18" s="165"/>
      <c r="AR18" s="166">
        <v>0</v>
      </c>
      <c r="AS18" s="167">
        <v>0</v>
      </c>
      <c r="AT18" s="114"/>
      <c r="AU18" s="114"/>
      <c r="AV18" s="114"/>
      <c r="AW18" s="114"/>
      <c r="AX18" s="114"/>
      <c r="AY18" s="114"/>
      <c r="AZ18" s="114"/>
      <c r="BA18" s="114"/>
      <c r="BB18" s="114"/>
      <c r="BC18" s="115"/>
      <c r="BD18" s="116">
        <v>0</v>
      </c>
      <c r="BE18" s="117"/>
      <c r="BF18" s="118">
        <v>221</v>
      </c>
      <c r="BG18" s="119"/>
      <c r="BH18" s="120"/>
      <c r="BI18" s="120"/>
      <c r="BJ18" s="120"/>
      <c r="BK18" s="120"/>
      <c r="BL18" s="120"/>
      <c r="BM18" s="120"/>
      <c r="BN18" s="120"/>
      <c r="BO18" s="120"/>
      <c r="BP18" s="121"/>
      <c r="BQ18" s="116">
        <v>0</v>
      </c>
      <c r="BR18" s="117">
        <v>0</v>
      </c>
      <c r="BS18" s="122">
        <v>221</v>
      </c>
      <c r="BT18" s="113"/>
      <c r="BU18" s="114"/>
      <c r="BV18" s="114"/>
      <c r="BW18" s="114"/>
      <c r="BX18" s="114"/>
      <c r="BY18" s="114"/>
      <c r="BZ18" s="114"/>
      <c r="CA18" s="114"/>
      <c r="CB18" s="114"/>
      <c r="CC18" s="115"/>
      <c r="CD18" s="116">
        <v>0</v>
      </c>
      <c r="CE18" s="182">
        <v>0.25</v>
      </c>
      <c r="CF18" s="176"/>
      <c r="CG18" s="167">
        <v>0</v>
      </c>
      <c r="CH18" s="177">
        <v>0</v>
      </c>
      <c r="CI18" s="117">
        <v>0</v>
      </c>
      <c r="CJ18" s="117">
        <v>0</v>
      </c>
      <c r="CK18" s="107"/>
      <c r="CL18" s="117"/>
      <c r="CM18" s="180" t="s">
        <v>80</v>
      </c>
    </row>
    <row r="19" spans="1:91" s="29" customFormat="1" ht="12.75" customHeight="1">
      <c r="A19" s="110">
        <v>12</v>
      </c>
      <c r="B19" s="209">
        <v>224</v>
      </c>
      <c r="C19" s="209" t="s">
        <v>196</v>
      </c>
      <c r="D19" s="151" t="s">
        <v>197</v>
      </c>
      <c r="E19" s="151"/>
      <c r="F19" s="12" t="s">
        <v>86</v>
      </c>
      <c r="G19" s="207" t="s">
        <v>80</v>
      </c>
      <c r="H19" s="125">
        <v>86</v>
      </c>
      <c r="I19" s="110">
        <v>26</v>
      </c>
      <c r="J19" s="108">
        <v>29</v>
      </c>
      <c r="K19" s="109">
        <v>31</v>
      </c>
      <c r="L19" s="110">
        <v>2</v>
      </c>
      <c r="M19" s="108">
        <v>7</v>
      </c>
      <c r="N19" s="108">
        <v>4</v>
      </c>
      <c r="O19" s="108">
        <v>7</v>
      </c>
      <c r="P19" s="109">
        <v>10</v>
      </c>
      <c r="Q19" s="110">
        <v>0</v>
      </c>
      <c r="R19" s="109">
        <v>0</v>
      </c>
      <c r="S19" s="218">
        <v>5.42</v>
      </c>
      <c r="T19" s="183">
        <v>6419675.2</v>
      </c>
      <c r="U19" s="106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11">
        <v>0</v>
      </c>
      <c r="AB19" s="106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11">
        <v>0</v>
      </c>
      <c r="AI19" s="106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11">
        <v>0</v>
      </c>
      <c r="AP19" s="112">
        <v>224</v>
      </c>
      <c r="AQ19" s="165"/>
      <c r="AR19" s="166">
        <v>0</v>
      </c>
      <c r="AS19" s="167">
        <v>0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5"/>
      <c r="BD19" s="116">
        <v>0</v>
      </c>
      <c r="BE19" s="117"/>
      <c r="BF19" s="118">
        <v>224</v>
      </c>
      <c r="BG19" s="119"/>
      <c r="BH19" s="120"/>
      <c r="BI19" s="120"/>
      <c r="BJ19" s="120"/>
      <c r="BK19" s="120"/>
      <c r="BL19" s="120"/>
      <c r="BM19" s="120"/>
      <c r="BN19" s="120"/>
      <c r="BO19" s="120"/>
      <c r="BP19" s="121"/>
      <c r="BQ19" s="116">
        <v>0</v>
      </c>
      <c r="BR19" s="117">
        <v>0</v>
      </c>
      <c r="BS19" s="122">
        <v>224</v>
      </c>
      <c r="BT19" s="113"/>
      <c r="BU19" s="114"/>
      <c r="BV19" s="114"/>
      <c r="BW19" s="114"/>
      <c r="BX19" s="114"/>
      <c r="BY19" s="114"/>
      <c r="BZ19" s="114"/>
      <c r="CA19" s="114"/>
      <c r="CB19" s="114"/>
      <c r="CC19" s="115"/>
      <c r="CD19" s="116">
        <v>0</v>
      </c>
      <c r="CE19" s="182">
        <v>0.25</v>
      </c>
      <c r="CF19" s="176"/>
      <c r="CG19" s="167">
        <v>0</v>
      </c>
      <c r="CH19" s="177">
        <v>0</v>
      </c>
      <c r="CI19" s="117">
        <v>0</v>
      </c>
      <c r="CJ19" s="117">
        <v>0</v>
      </c>
      <c r="CK19" s="107"/>
      <c r="CL19" s="117"/>
      <c r="CM19" s="180" t="s">
        <v>80</v>
      </c>
    </row>
    <row r="20" spans="1:91" s="29" customFormat="1" ht="12.75" customHeight="1">
      <c r="A20" s="110">
        <v>13</v>
      </c>
      <c r="B20" s="209">
        <v>213</v>
      </c>
      <c r="C20" s="209" t="s">
        <v>198</v>
      </c>
      <c r="D20" s="151" t="s">
        <v>128</v>
      </c>
      <c r="E20" s="151"/>
      <c r="F20" s="12" t="s">
        <v>99</v>
      </c>
      <c r="G20" s="207" t="s">
        <v>80</v>
      </c>
      <c r="H20" s="125">
        <v>97</v>
      </c>
      <c r="I20" s="110">
        <v>33</v>
      </c>
      <c r="J20" s="108">
        <v>38</v>
      </c>
      <c r="K20" s="109">
        <v>26</v>
      </c>
      <c r="L20" s="110">
        <v>2</v>
      </c>
      <c r="M20" s="108">
        <v>1</v>
      </c>
      <c r="N20" s="108">
        <v>5</v>
      </c>
      <c r="O20" s="108">
        <v>12</v>
      </c>
      <c r="P20" s="109">
        <v>10</v>
      </c>
      <c r="Q20" s="110">
        <v>0</v>
      </c>
      <c r="R20" s="109">
        <v>0</v>
      </c>
      <c r="S20" s="218">
        <v>5.05</v>
      </c>
      <c r="T20" s="183">
        <v>5314358</v>
      </c>
      <c r="U20" s="106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11">
        <v>0</v>
      </c>
      <c r="AB20" s="106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11">
        <v>0</v>
      </c>
      <c r="AI20" s="106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11">
        <v>0</v>
      </c>
      <c r="AP20" s="112">
        <v>213</v>
      </c>
      <c r="AQ20" s="165"/>
      <c r="AR20" s="166">
        <v>0</v>
      </c>
      <c r="AS20" s="167">
        <v>0</v>
      </c>
      <c r="AT20" s="114"/>
      <c r="AU20" s="114"/>
      <c r="AV20" s="114"/>
      <c r="AW20" s="114"/>
      <c r="AX20" s="114"/>
      <c r="AY20" s="114"/>
      <c r="AZ20" s="114"/>
      <c r="BA20" s="114"/>
      <c r="BB20" s="114"/>
      <c r="BC20" s="115"/>
      <c r="BD20" s="116">
        <v>0</v>
      </c>
      <c r="BE20" s="117"/>
      <c r="BF20" s="118">
        <v>213</v>
      </c>
      <c r="BG20" s="119"/>
      <c r="BH20" s="120"/>
      <c r="BI20" s="120"/>
      <c r="BJ20" s="120"/>
      <c r="BK20" s="120"/>
      <c r="BL20" s="120"/>
      <c r="BM20" s="120"/>
      <c r="BN20" s="120"/>
      <c r="BO20" s="120"/>
      <c r="BP20" s="121"/>
      <c r="BQ20" s="116">
        <v>0</v>
      </c>
      <c r="BR20" s="117">
        <v>0</v>
      </c>
      <c r="BS20" s="122">
        <v>213</v>
      </c>
      <c r="BT20" s="113"/>
      <c r="BU20" s="114"/>
      <c r="BV20" s="114"/>
      <c r="BW20" s="114"/>
      <c r="BX20" s="114"/>
      <c r="BY20" s="114"/>
      <c r="BZ20" s="114"/>
      <c r="CA20" s="114"/>
      <c r="CB20" s="114"/>
      <c r="CC20" s="115"/>
      <c r="CD20" s="116">
        <v>0</v>
      </c>
      <c r="CE20" s="182">
        <v>0.25</v>
      </c>
      <c r="CF20" s="176"/>
      <c r="CG20" s="167">
        <v>0</v>
      </c>
      <c r="CH20" s="177">
        <v>0</v>
      </c>
      <c r="CI20" s="117">
        <v>0</v>
      </c>
      <c r="CJ20" s="117">
        <v>0</v>
      </c>
      <c r="CK20" s="107"/>
      <c r="CL20" s="117"/>
      <c r="CM20" s="180" t="s">
        <v>80</v>
      </c>
    </row>
    <row r="21" spans="1:91" s="29" customFormat="1" ht="12.75" customHeight="1">
      <c r="A21" s="110">
        <v>14</v>
      </c>
      <c r="B21" s="209">
        <v>210</v>
      </c>
      <c r="C21" s="209" t="s">
        <v>190</v>
      </c>
      <c r="D21" s="151" t="s">
        <v>191</v>
      </c>
      <c r="E21" s="151"/>
      <c r="F21" s="12" t="s">
        <v>99</v>
      </c>
      <c r="G21" s="284" t="s">
        <v>212</v>
      </c>
      <c r="H21" s="125">
        <v>66</v>
      </c>
      <c r="I21" s="110">
        <v>19</v>
      </c>
      <c r="J21" s="108">
        <v>24</v>
      </c>
      <c r="K21" s="109">
        <v>18</v>
      </c>
      <c r="L21" s="110">
        <v>7</v>
      </c>
      <c r="M21" s="108">
        <v>8</v>
      </c>
      <c r="N21" s="108">
        <v>4</v>
      </c>
      <c r="O21" s="108">
        <v>5</v>
      </c>
      <c r="P21" s="109">
        <v>6</v>
      </c>
      <c r="Q21" s="196">
        <v>0</v>
      </c>
      <c r="R21" s="109">
        <v>5</v>
      </c>
      <c r="S21" s="218">
        <v>4.46</v>
      </c>
      <c r="T21" s="183">
        <v>8972033.6</v>
      </c>
      <c r="U21" s="106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11">
        <v>0</v>
      </c>
      <c r="AB21" s="106">
        <v>0</v>
      </c>
      <c r="AC21" s="108">
        <v>0</v>
      </c>
      <c r="AD21" s="108">
        <v>0</v>
      </c>
      <c r="AE21" s="108">
        <v>0</v>
      </c>
      <c r="AF21" s="108">
        <v>0</v>
      </c>
      <c r="AG21" s="108">
        <v>0</v>
      </c>
      <c r="AH21" s="111">
        <v>0</v>
      </c>
      <c r="AI21" s="106">
        <v>0</v>
      </c>
      <c r="AJ21" s="108">
        <v>0</v>
      </c>
      <c r="AK21" s="108">
        <v>0</v>
      </c>
      <c r="AL21" s="108">
        <v>0</v>
      </c>
      <c r="AM21" s="108">
        <v>0</v>
      </c>
      <c r="AN21" s="108">
        <v>0</v>
      </c>
      <c r="AO21" s="111">
        <v>0</v>
      </c>
      <c r="AP21" s="112">
        <v>210</v>
      </c>
      <c r="AQ21" s="165"/>
      <c r="AR21" s="166">
        <v>0</v>
      </c>
      <c r="AS21" s="167">
        <v>0</v>
      </c>
      <c r="AT21" s="114"/>
      <c r="AU21" s="114"/>
      <c r="AV21" s="114"/>
      <c r="AW21" s="114"/>
      <c r="AX21" s="114"/>
      <c r="AY21" s="114"/>
      <c r="AZ21" s="114"/>
      <c r="BA21" s="114"/>
      <c r="BB21" s="114"/>
      <c r="BC21" s="115"/>
      <c r="BD21" s="116">
        <v>0</v>
      </c>
      <c r="BE21" s="117"/>
      <c r="BF21" s="118">
        <v>210</v>
      </c>
      <c r="BG21" s="119"/>
      <c r="BH21" s="120"/>
      <c r="BI21" s="120"/>
      <c r="BJ21" s="120"/>
      <c r="BK21" s="120"/>
      <c r="BL21" s="120"/>
      <c r="BM21" s="120"/>
      <c r="BN21" s="120"/>
      <c r="BO21" s="120"/>
      <c r="BP21" s="121"/>
      <c r="BQ21" s="116">
        <v>0</v>
      </c>
      <c r="BR21" s="117">
        <v>0</v>
      </c>
      <c r="BS21" s="122">
        <v>210</v>
      </c>
      <c r="BT21" s="113"/>
      <c r="BU21" s="114"/>
      <c r="BV21" s="114"/>
      <c r="BW21" s="114"/>
      <c r="BX21" s="114"/>
      <c r="BY21" s="114"/>
      <c r="BZ21" s="114"/>
      <c r="CA21" s="114"/>
      <c r="CB21" s="114"/>
      <c r="CC21" s="115"/>
      <c r="CD21" s="116">
        <v>0</v>
      </c>
      <c r="CE21" s="182">
        <v>0.25</v>
      </c>
      <c r="CF21" s="176"/>
      <c r="CG21" s="167">
        <v>0</v>
      </c>
      <c r="CH21" s="177">
        <v>0</v>
      </c>
      <c r="CI21" s="117">
        <v>0</v>
      </c>
      <c r="CJ21" s="117">
        <v>0</v>
      </c>
      <c r="CK21" s="107"/>
      <c r="CL21" s="117"/>
      <c r="CM21" s="180" t="s">
        <v>80</v>
      </c>
    </row>
    <row r="22" spans="1:91" s="29" customFormat="1" ht="12.75" customHeight="1">
      <c r="A22" s="110">
        <v>15</v>
      </c>
      <c r="B22" s="209">
        <v>235</v>
      </c>
      <c r="C22" s="209" t="s">
        <v>199</v>
      </c>
      <c r="D22" s="151" t="s">
        <v>128</v>
      </c>
      <c r="E22" s="151"/>
      <c r="F22" s="12" t="s">
        <v>99</v>
      </c>
      <c r="G22" s="207" t="s">
        <v>177</v>
      </c>
      <c r="H22" s="125">
        <v>27</v>
      </c>
      <c r="I22" s="110">
        <v>16</v>
      </c>
      <c r="J22" s="108">
        <v>11</v>
      </c>
      <c r="K22" s="109">
        <v>0</v>
      </c>
      <c r="L22" s="110">
        <v>4</v>
      </c>
      <c r="M22" s="108">
        <v>1</v>
      </c>
      <c r="N22" s="108">
        <v>2</v>
      </c>
      <c r="O22" s="108">
        <v>4</v>
      </c>
      <c r="P22" s="109">
        <v>2</v>
      </c>
      <c r="Q22" s="110">
        <v>0</v>
      </c>
      <c r="R22" s="109">
        <v>0</v>
      </c>
      <c r="S22" s="218">
        <v>0</v>
      </c>
      <c r="T22" s="183">
        <v>12341242</v>
      </c>
      <c r="U22" s="106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11">
        <v>0</v>
      </c>
      <c r="AB22" s="106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11">
        <v>0</v>
      </c>
      <c r="AI22" s="106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11">
        <v>0</v>
      </c>
      <c r="AP22" s="112">
        <v>235</v>
      </c>
      <c r="AQ22" s="165"/>
      <c r="AR22" s="166">
        <v>0</v>
      </c>
      <c r="AS22" s="167">
        <v>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5"/>
      <c r="BD22" s="116">
        <v>0</v>
      </c>
      <c r="BE22" s="117"/>
      <c r="BF22" s="118">
        <v>235</v>
      </c>
      <c r="BG22" s="119"/>
      <c r="BH22" s="120"/>
      <c r="BI22" s="120"/>
      <c r="BJ22" s="120"/>
      <c r="BK22" s="120"/>
      <c r="BL22" s="120"/>
      <c r="BM22" s="120"/>
      <c r="BN22" s="120"/>
      <c r="BO22" s="120"/>
      <c r="BP22" s="121"/>
      <c r="BQ22" s="116">
        <v>0</v>
      </c>
      <c r="BR22" s="117">
        <v>0</v>
      </c>
      <c r="BS22" s="122">
        <v>235</v>
      </c>
      <c r="BT22" s="113"/>
      <c r="BU22" s="114"/>
      <c r="BV22" s="114"/>
      <c r="BW22" s="114"/>
      <c r="BX22" s="114"/>
      <c r="BY22" s="114"/>
      <c r="BZ22" s="114"/>
      <c r="CA22" s="114"/>
      <c r="CB22" s="114"/>
      <c r="CC22" s="115"/>
      <c r="CD22" s="116">
        <v>0</v>
      </c>
      <c r="CE22" s="182">
        <v>0.25</v>
      </c>
      <c r="CF22" s="176"/>
      <c r="CG22" s="167">
        <v>0</v>
      </c>
      <c r="CH22" s="177">
        <v>0</v>
      </c>
      <c r="CI22" s="117">
        <v>0</v>
      </c>
      <c r="CJ22" s="117">
        <v>0</v>
      </c>
      <c r="CK22" s="107"/>
      <c r="CL22" s="117"/>
      <c r="CM22" s="180" t="s">
        <v>80</v>
      </c>
    </row>
    <row r="23" spans="1:91" s="29" customFormat="1" ht="12.75" customHeight="1">
      <c r="A23" s="110">
        <v>16</v>
      </c>
      <c r="B23" s="209">
        <v>234</v>
      </c>
      <c r="C23" s="209" t="s">
        <v>200</v>
      </c>
      <c r="D23" s="151" t="s">
        <v>197</v>
      </c>
      <c r="E23" s="151"/>
      <c r="F23" s="12" t="s">
        <v>86</v>
      </c>
      <c r="G23" s="207" t="s">
        <v>177</v>
      </c>
      <c r="H23" s="125">
        <v>74</v>
      </c>
      <c r="I23" s="110">
        <v>35</v>
      </c>
      <c r="J23" s="108">
        <v>39</v>
      </c>
      <c r="K23" s="109">
        <v>0</v>
      </c>
      <c r="L23" s="110">
        <v>0</v>
      </c>
      <c r="M23" s="108">
        <v>0</v>
      </c>
      <c r="N23" s="108">
        <v>2</v>
      </c>
      <c r="O23" s="108">
        <v>10</v>
      </c>
      <c r="P23" s="109">
        <v>8</v>
      </c>
      <c r="Q23" s="110">
        <v>0</v>
      </c>
      <c r="R23" s="109">
        <v>0</v>
      </c>
      <c r="S23" s="218">
        <v>0</v>
      </c>
      <c r="T23" s="183">
        <v>7600308</v>
      </c>
      <c r="U23" s="106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11">
        <v>0</v>
      </c>
      <c r="AB23" s="106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11">
        <v>0</v>
      </c>
      <c r="AI23" s="106">
        <v>0</v>
      </c>
      <c r="AJ23" s="108">
        <v>0</v>
      </c>
      <c r="AK23" s="108">
        <v>0</v>
      </c>
      <c r="AL23" s="108">
        <v>0</v>
      </c>
      <c r="AM23" s="108">
        <v>0</v>
      </c>
      <c r="AN23" s="108">
        <v>0</v>
      </c>
      <c r="AO23" s="111">
        <v>0</v>
      </c>
      <c r="AP23" s="112">
        <v>234</v>
      </c>
      <c r="AQ23" s="165"/>
      <c r="AR23" s="166">
        <v>0</v>
      </c>
      <c r="AS23" s="167">
        <v>0</v>
      </c>
      <c r="AT23" s="114"/>
      <c r="AU23" s="114"/>
      <c r="AV23" s="114"/>
      <c r="AW23" s="114"/>
      <c r="AX23" s="114"/>
      <c r="AY23" s="114"/>
      <c r="AZ23" s="114"/>
      <c r="BA23" s="114"/>
      <c r="BB23" s="114"/>
      <c r="BC23" s="115"/>
      <c r="BD23" s="116">
        <v>0</v>
      </c>
      <c r="BE23" s="117"/>
      <c r="BF23" s="118">
        <v>234</v>
      </c>
      <c r="BG23" s="119"/>
      <c r="BH23" s="120"/>
      <c r="BI23" s="120"/>
      <c r="BJ23" s="120"/>
      <c r="BK23" s="120"/>
      <c r="BL23" s="120"/>
      <c r="BM23" s="120"/>
      <c r="BN23" s="120"/>
      <c r="BO23" s="120"/>
      <c r="BP23" s="121"/>
      <c r="BQ23" s="116">
        <v>0</v>
      </c>
      <c r="BR23" s="117">
        <v>0</v>
      </c>
      <c r="BS23" s="122">
        <v>234</v>
      </c>
      <c r="BT23" s="113"/>
      <c r="BU23" s="114"/>
      <c r="BV23" s="114"/>
      <c r="BW23" s="114"/>
      <c r="BX23" s="114"/>
      <c r="BY23" s="114"/>
      <c r="BZ23" s="114"/>
      <c r="CA23" s="114"/>
      <c r="CB23" s="114"/>
      <c r="CC23" s="115"/>
      <c r="CD23" s="116">
        <v>0</v>
      </c>
      <c r="CE23" s="182">
        <v>0.25</v>
      </c>
      <c r="CF23" s="176"/>
      <c r="CG23" s="167">
        <v>0</v>
      </c>
      <c r="CH23" s="177">
        <v>0</v>
      </c>
      <c r="CI23" s="117">
        <v>0</v>
      </c>
      <c r="CJ23" s="117">
        <v>0</v>
      </c>
      <c r="CK23" s="107"/>
      <c r="CL23" s="117"/>
      <c r="CM23" s="180" t="s">
        <v>80</v>
      </c>
    </row>
    <row r="24" spans="1:91" s="29" customFormat="1" ht="12.75" customHeight="1">
      <c r="A24" s="110"/>
      <c r="B24" s="209"/>
      <c r="C24" s="209"/>
      <c r="D24" s="151"/>
      <c r="E24" s="151"/>
      <c r="F24" s="12"/>
      <c r="G24" s="207" t="s">
        <v>80</v>
      </c>
      <c r="H24" s="125">
        <v>0</v>
      </c>
      <c r="I24" s="110">
        <v>0</v>
      </c>
      <c r="J24" s="108">
        <v>0</v>
      </c>
      <c r="K24" s="109">
        <v>0</v>
      </c>
      <c r="L24" s="110">
        <v>0</v>
      </c>
      <c r="M24" s="108">
        <v>0</v>
      </c>
      <c r="N24" s="108">
        <v>0</v>
      </c>
      <c r="O24" s="108">
        <v>0</v>
      </c>
      <c r="P24" s="109">
        <v>0</v>
      </c>
      <c r="Q24" s="110">
        <v>0</v>
      </c>
      <c r="R24" s="109">
        <v>0</v>
      </c>
      <c r="S24" s="218">
        <v>0</v>
      </c>
      <c r="T24" s="183">
        <v>15000000</v>
      </c>
      <c r="U24" s="106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11">
        <v>0</v>
      </c>
      <c r="AB24" s="106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11">
        <v>0</v>
      </c>
      <c r="AI24" s="106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11">
        <v>0</v>
      </c>
      <c r="AP24" s="112">
        <v>0</v>
      </c>
      <c r="AQ24" s="165"/>
      <c r="AR24" s="166">
        <v>0</v>
      </c>
      <c r="AS24" s="167">
        <v>0</v>
      </c>
      <c r="AT24" s="114"/>
      <c r="AU24" s="114"/>
      <c r="AV24" s="114"/>
      <c r="AW24" s="114"/>
      <c r="AX24" s="114"/>
      <c r="AY24" s="114"/>
      <c r="AZ24" s="114"/>
      <c r="BA24" s="114"/>
      <c r="BB24" s="114"/>
      <c r="BC24" s="115"/>
      <c r="BD24" s="116">
        <v>0</v>
      </c>
      <c r="BE24" s="117"/>
      <c r="BF24" s="118">
        <v>0</v>
      </c>
      <c r="BG24" s="119"/>
      <c r="BH24" s="120"/>
      <c r="BI24" s="120"/>
      <c r="BJ24" s="120"/>
      <c r="BK24" s="120"/>
      <c r="BL24" s="120"/>
      <c r="BM24" s="120"/>
      <c r="BN24" s="120"/>
      <c r="BO24" s="120"/>
      <c r="BP24" s="121"/>
      <c r="BQ24" s="116">
        <v>0</v>
      </c>
      <c r="BR24" s="117">
        <v>0</v>
      </c>
      <c r="BS24" s="122">
        <v>0</v>
      </c>
      <c r="BT24" s="113"/>
      <c r="BU24" s="114"/>
      <c r="BV24" s="114"/>
      <c r="BW24" s="114"/>
      <c r="BX24" s="114"/>
      <c r="BY24" s="114"/>
      <c r="BZ24" s="114"/>
      <c r="CA24" s="114"/>
      <c r="CB24" s="114"/>
      <c r="CC24" s="115"/>
      <c r="CD24" s="116">
        <v>0</v>
      </c>
      <c r="CE24" s="182">
        <v>0.25</v>
      </c>
      <c r="CF24" s="176"/>
      <c r="CG24" s="167">
        <v>0</v>
      </c>
      <c r="CH24" s="177">
        <v>0</v>
      </c>
      <c r="CI24" s="117">
        <v>0</v>
      </c>
      <c r="CJ24" s="117">
        <v>0</v>
      </c>
      <c r="CK24" s="107"/>
      <c r="CL24" s="117"/>
      <c r="CM24" s="180" t="s">
        <v>80</v>
      </c>
    </row>
    <row r="25" spans="1:91" s="29" customFormat="1" ht="12.75" customHeight="1">
      <c r="A25" s="110"/>
      <c r="B25" s="209"/>
      <c r="C25" s="209"/>
      <c r="D25" s="151"/>
      <c r="E25" s="151"/>
      <c r="F25" s="12"/>
      <c r="G25" s="207" t="s">
        <v>80</v>
      </c>
      <c r="H25" s="125">
        <v>0</v>
      </c>
      <c r="I25" s="110">
        <v>0</v>
      </c>
      <c r="J25" s="108">
        <v>0</v>
      </c>
      <c r="K25" s="109">
        <v>0</v>
      </c>
      <c r="L25" s="110">
        <v>0</v>
      </c>
      <c r="M25" s="108">
        <v>0</v>
      </c>
      <c r="N25" s="108">
        <v>0</v>
      </c>
      <c r="O25" s="108">
        <v>0</v>
      </c>
      <c r="P25" s="109">
        <v>0</v>
      </c>
      <c r="Q25" s="110">
        <v>0</v>
      </c>
      <c r="R25" s="109">
        <v>0</v>
      </c>
      <c r="S25" s="218">
        <v>0</v>
      </c>
      <c r="T25" s="183">
        <v>15000000</v>
      </c>
      <c r="U25" s="106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11">
        <v>0</v>
      </c>
      <c r="AB25" s="106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11">
        <v>0</v>
      </c>
      <c r="AI25" s="106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11">
        <v>0</v>
      </c>
      <c r="AP25" s="112">
        <v>0</v>
      </c>
      <c r="AQ25" s="165"/>
      <c r="AR25" s="166">
        <v>0</v>
      </c>
      <c r="AS25" s="167">
        <v>0</v>
      </c>
      <c r="AT25" s="114"/>
      <c r="AU25" s="114"/>
      <c r="AV25" s="114"/>
      <c r="AW25" s="114"/>
      <c r="AX25" s="114"/>
      <c r="AY25" s="114"/>
      <c r="AZ25" s="114"/>
      <c r="BA25" s="114"/>
      <c r="BB25" s="114"/>
      <c r="BC25" s="115"/>
      <c r="BD25" s="116">
        <v>0</v>
      </c>
      <c r="BE25" s="117"/>
      <c r="BF25" s="118">
        <v>0</v>
      </c>
      <c r="BG25" s="119"/>
      <c r="BH25" s="120"/>
      <c r="BI25" s="120"/>
      <c r="BJ25" s="120"/>
      <c r="BK25" s="120"/>
      <c r="BL25" s="120"/>
      <c r="BM25" s="120"/>
      <c r="BN25" s="120"/>
      <c r="BO25" s="120"/>
      <c r="BP25" s="121"/>
      <c r="BQ25" s="116">
        <v>0</v>
      </c>
      <c r="BR25" s="117">
        <v>0</v>
      </c>
      <c r="BS25" s="122">
        <v>0</v>
      </c>
      <c r="BT25" s="113"/>
      <c r="BU25" s="114"/>
      <c r="BV25" s="114"/>
      <c r="BW25" s="114"/>
      <c r="BX25" s="114"/>
      <c r="BY25" s="114"/>
      <c r="BZ25" s="114"/>
      <c r="CA25" s="114"/>
      <c r="CB25" s="114"/>
      <c r="CC25" s="115"/>
      <c r="CD25" s="116">
        <v>0</v>
      </c>
      <c r="CE25" s="182">
        <v>0.25</v>
      </c>
      <c r="CF25" s="176"/>
      <c r="CG25" s="167">
        <v>0</v>
      </c>
      <c r="CH25" s="177">
        <v>0</v>
      </c>
      <c r="CI25" s="117">
        <v>0</v>
      </c>
      <c r="CJ25" s="117">
        <v>0</v>
      </c>
      <c r="CK25" s="107"/>
      <c r="CL25" s="117"/>
      <c r="CM25" s="180" t="s">
        <v>80</v>
      </c>
    </row>
    <row r="26" spans="1:91" s="29" customFormat="1" ht="12.75" customHeight="1">
      <c r="A26" s="110"/>
      <c r="B26" s="209"/>
      <c r="C26" s="209"/>
      <c r="D26" s="151"/>
      <c r="E26" s="151"/>
      <c r="F26" s="12"/>
      <c r="G26" s="207" t="s">
        <v>80</v>
      </c>
      <c r="H26" s="125">
        <v>0</v>
      </c>
      <c r="I26" s="110">
        <v>0</v>
      </c>
      <c r="J26" s="108">
        <v>0</v>
      </c>
      <c r="K26" s="109">
        <v>0</v>
      </c>
      <c r="L26" s="110">
        <v>0</v>
      </c>
      <c r="M26" s="108">
        <v>0</v>
      </c>
      <c r="N26" s="108">
        <v>0</v>
      </c>
      <c r="O26" s="108">
        <v>0</v>
      </c>
      <c r="P26" s="109">
        <v>0</v>
      </c>
      <c r="Q26" s="110">
        <v>0</v>
      </c>
      <c r="R26" s="109">
        <v>0</v>
      </c>
      <c r="S26" s="218">
        <v>0</v>
      </c>
      <c r="T26" s="183">
        <v>15000000</v>
      </c>
      <c r="U26" s="106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11">
        <v>0</v>
      </c>
      <c r="AB26" s="106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11">
        <v>0</v>
      </c>
      <c r="AI26" s="106">
        <v>0</v>
      </c>
      <c r="AJ26" s="108">
        <v>0</v>
      </c>
      <c r="AK26" s="108">
        <v>0</v>
      </c>
      <c r="AL26" s="108">
        <v>0</v>
      </c>
      <c r="AM26" s="108">
        <v>0</v>
      </c>
      <c r="AN26" s="108">
        <v>0</v>
      </c>
      <c r="AO26" s="111">
        <v>0</v>
      </c>
      <c r="AP26" s="112">
        <v>0</v>
      </c>
      <c r="AQ26" s="165"/>
      <c r="AR26" s="166">
        <v>0</v>
      </c>
      <c r="AS26" s="167">
        <v>0</v>
      </c>
      <c r="AT26" s="114"/>
      <c r="AU26" s="114"/>
      <c r="AV26" s="114"/>
      <c r="AW26" s="114"/>
      <c r="AX26" s="114"/>
      <c r="AY26" s="114"/>
      <c r="AZ26" s="114"/>
      <c r="BA26" s="114"/>
      <c r="BB26" s="114"/>
      <c r="BC26" s="115"/>
      <c r="BD26" s="116">
        <v>0</v>
      </c>
      <c r="BE26" s="117"/>
      <c r="BF26" s="118">
        <v>0</v>
      </c>
      <c r="BG26" s="119"/>
      <c r="BH26" s="120"/>
      <c r="BI26" s="120"/>
      <c r="BJ26" s="120"/>
      <c r="BK26" s="120"/>
      <c r="BL26" s="120"/>
      <c r="BM26" s="120"/>
      <c r="BN26" s="120"/>
      <c r="BO26" s="120"/>
      <c r="BP26" s="121"/>
      <c r="BQ26" s="116">
        <v>0</v>
      </c>
      <c r="BR26" s="117">
        <v>0</v>
      </c>
      <c r="BS26" s="122">
        <v>0</v>
      </c>
      <c r="BT26" s="113"/>
      <c r="BU26" s="114"/>
      <c r="BV26" s="114"/>
      <c r="BW26" s="114"/>
      <c r="BX26" s="114"/>
      <c r="BY26" s="114"/>
      <c r="BZ26" s="114"/>
      <c r="CA26" s="114"/>
      <c r="CB26" s="114"/>
      <c r="CC26" s="115"/>
      <c r="CD26" s="116">
        <v>0</v>
      </c>
      <c r="CE26" s="182">
        <v>0.25</v>
      </c>
      <c r="CF26" s="176"/>
      <c r="CG26" s="167">
        <v>0</v>
      </c>
      <c r="CH26" s="177">
        <v>0</v>
      </c>
      <c r="CI26" s="117">
        <v>0</v>
      </c>
      <c r="CJ26" s="117">
        <v>0</v>
      </c>
      <c r="CK26" s="107"/>
      <c r="CL26" s="117"/>
      <c r="CM26" s="180" t="s">
        <v>80</v>
      </c>
    </row>
    <row r="27" spans="1:91" s="29" customFormat="1" ht="12.75" customHeight="1">
      <c r="A27" s="110"/>
      <c r="B27" s="209"/>
      <c r="C27" s="209"/>
      <c r="D27" s="151"/>
      <c r="E27" s="151"/>
      <c r="F27" s="12"/>
      <c r="G27" s="207" t="s">
        <v>80</v>
      </c>
      <c r="H27" s="125">
        <v>0</v>
      </c>
      <c r="I27" s="110">
        <v>0</v>
      </c>
      <c r="J27" s="108">
        <v>0</v>
      </c>
      <c r="K27" s="109">
        <v>0</v>
      </c>
      <c r="L27" s="110">
        <v>0</v>
      </c>
      <c r="M27" s="108">
        <v>0</v>
      </c>
      <c r="N27" s="108">
        <v>0</v>
      </c>
      <c r="O27" s="108">
        <v>0</v>
      </c>
      <c r="P27" s="109">
        <v>0</v>
      </c>
      <c r="Q27" s="110">
        <v>0</v>
      </c>
      <c r="R27" s="109">
        <v>0</v>
      </c>
      <c r="S27" s="218">
        <v>0</v>
      </c>
      <c r="T27" s="183">
        <v>15000000</v>
      </c>
      <c r="U27" s="106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11">
        <v>0</v>
      </c>
      <c r="AB27" s="106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11">
        <v>0</v>
      </c>
      <c r="AI27" s="106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11">
        <v>0</v>
      </c>
      <c r="AP27" s="112">
        <v>0</v>
      </c>
      <c r="AQ27" s="165"/>
      <c r="AR27" s="166">
        <v>0</v>
      </c>
      <c r="AS27" s="167">
        <v>0</v>
      </c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>
        <v>0</v>
      </c>
      <c r="BE27" s="117"/>
      <c r="BF27" s="118">
        <v>0</v>
      </c>
      <c r="BG27" s="119"/>
      <c r="BH27" s="120"/>
      <c r="BI27" s="120"/>
      <c r="BJ27" s="120"/>
      <c r="BK27" s="120"/>
      <c r="BL27" s="120"/>
      <c r="BM27" s="120"/>
      <c r="BN27" s="120"/>
      <c r="BO27" s="120"/>
      <c r="BP27" s="121"/>
      <c r="BQ27" s="116">
        <v>0</v>
      </c>
      <c r="BR27" s="117">
        <v>0</v>
      </c>
      <c r="BS27" s="122">
        <v>0</v>
      </c>
      <c r="BT27" s="113"/>
      <c r="BU27" s="114"/>
      <c r="BV27" s="114"/>
      <c r="BW27" s="114"/>
      <c r="BX27" s="114"/>
      <c r="BY27" s="114"/>
      <c r="BZ27" s="114"/>
      <c r="CA27" s="114"/>
      <c r="CB27" s="114"/>
      <c r="CC27" s="115"/>
      <c r="CD27" s="116">
        <v>0</v>
      </c>
      <c r="CE27" s="182">
        <v>0.25</v>
      </c>
      <c r="CF27" s="176"/>
      <c r="CG27" s="167">
        <v>0</v>
      </c>
      <c r="CH27" s="177">
        <v>0</v>
      </c>
      <c r="CI27" s="117">
        <v>0</v>
      </c>
      <c r="CJ27" s="117">
        <v>0</v>
      </c>
      <c r="CK27" s="107"/>
      <c r="CL27" s="117"/>
      <c r="CM27" s="180" t="s">
        <v>80</v>
      </c>
    </row>
    <row r="28" spans="1:91" s="29" customFormat="1" ht="12.75" customHeight="1">
      <c r="A28" s="110"/>
      <c r="B28" s="209"/>
      <c r="C28" s="209"/>
      <c r="D28" s="151"/>
      <c r="E28" s="151"/>
      <c r="F28" s="12"/>
      <c r="G28" s="207" t="s">
        <v>80</v>
      </c>
      <c r="H28" s="125">
        <v>0</v>
      </c>
      <c r="I28" s="110">
        <v>0</v>
      </c>
      <c r="J28" s="108">
        <v>0</v>
      </c>
      <c r="K28" s="109">
        <v>0</v>
      </c>
      <c r="L28" s="110">
        <v>0</v>
      </c>
      <c r="M28" s="108">
        <v>0</v>
      </c>
      <c r="N28" s="108">
        <v>0</v>
      </c>
      <c r="O28" s="108">
        <v>0</v>
      </c>
      <c r="P28" s="109">
        <v>0</v>
      </c>
      <c r="Q28" s="110">
        <v>0</v>
      </c>
      <c r="R28" s="109">
        <v>0</v>
      </c>
      <c r="S28" s="218">
        <v>0</v>
      </c>
      <c r="T28" s="183">
        <v>15000000</v>
      </c>
      <c r="U28" s="106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11">
        <v>0</v>
      </c>
      <c r="AB28" s="106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11">
        <v>0</v>
      </c>
      <c r="AI28" s="106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11">
        <v>0</v>
      </c>
      <c r="AP28" s="112">
        <v>0</v>
      </c>
      <c r="AQ28" s="165"/>
      <c r="AR28" s="166">
        <v>0</v>
      </c>
      <c r="AS28" s="167">
        <v>0</v>
      </c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6">
        <v>0</v>
      </c>
      <c r="BE28" s="117"/>
      <c r="BF28" s="118">
        <v>0</v>
      </c>
      <c r="BG28" s="119"/>
      <c r="BH28" s="120"/>
      <c r="BI28" s="120"/>
      <c r="BJ28" s="120"/>
      <c r="BK28" s="120"/>
      <c r="BL28" s="120"/>
      <c r="BM28" s="120"/>
      <c r="BN28" s="120"/>
      <c r="BO28" s="120"/>
      <c r="BP28" s="121"/>
      <c r="BQ28" s="116">
        <v>0</v>
      </c>
      <c r="BR28" s="117">
        <v>0</v>
      </c>
      <c r="BS28" s="122">
        <v>0</v>
      </c>
      <c r="BT28" s="113"/>
      <c r="BU28" s="114"/>
      <c r="BV28" s="114"/>
      <c r="BW28" s="114"/>
      <c r="BX28" s="114"/>
      <c r="BY28" s="114"/>
      <c r="BZ28" s="114"/>
      <c r="CA28" s="114"/>
      <c r="CB28" s="114"/>
      <c r="CC28" s="115"/>
      <c r="CD28" s="116">
        <v>0</v>
      </c>
      <c r="CE28" s="182">
        <v>0.25</v>
      </c>
      <c r="CF28" s="176"/>
      <c r="CG28" s="167">
        <v>0</v>
      </c>
      <c r="CH28" s="177">
        <v>0</v>
      </c>
      <c r="CI28" s="117">
        <v>0</v>
      </c>
      <c r="CJ28" s="117">
        <v>0</v>
      </c>
      <c r="CK28" s="107"/>
      <c r="CL28" s="117"/>
      <c r="CM28" s="180" t="s">
        <v>80</v>
      </c>
    </row>
    <row r="29" spans="1:91" s="29" customFormat="1" ht="12.75" customHeight="1">
      <c r="A29" s="110"/>
      <c r="B29" s="209"/>
      <c r="C29" s="209"/>
      <c r="D29" s="151"/>
      <c r="E29" s="151"/>
      <c r="F29" s="12"/>
      <c r="G29" s="207" t="s">
        <v>80</v>
      </c>
      <c r="H29" s="125">
        <v>0</v>
      </c>
      <c r="I29" s="110">
        <v>0</v>
      </c>
      <c r="J29" s="108">
        <v>0</v>
      </c>
      <c r="K29" s="109">
        <v>0</v>
      </c>
      <c r="L29" s="110">
        <v>0</v>
      </c>
      <c r="M29" s="108">
        <v>0</v>
      </c>
      <c r="N29" s="108">
        <v>0</v>
      </c>
      <c r="O29" s="108">
        <v>0</v>
      </c>
      <c r="P29" s="109">
        <v>0</v>
      </c>
      <c r="Q29" s="110">
        <v>0</v>
      </c>
      <c r="R29" s="109">
        <v>0</v>
      </c>
      <c r="S29" s="218">
        <v>0</v>
      </c>
      <c r="T29" s="183">
        <v>15000000</v>
      </c>
      <c r="U29" s="106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11">
        <v>0</v>
      </c>
      <c r="AB29" s="106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11">
        <v>0</v>
      </c>
      <c r="AI29" s="106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11">
        <v>0</v>
      </c>
      <c r="AP29" s="112">
        <v>0</v>
      </c>
      <c r="AQ29" s="165"/>
      <c r="AR29" s="166">
        <v>0</v>
      </c>
      <c r="AS29" s="167">
        <v>0</v>
      </c>
      <c r="AT29" s="114"/>
      <c r="AU29" s="114"/>
      <c r="AV29" s="114"/>
      <c r="AW29" s="114"/>
      <c r="AX29" s="114"/>
      <c r="AY29" s="114"/>
      <c r="AZ29" s="114"/>
      <c r="BA29" s="114"/>
      <c r="BB29" s="114"/>
      <c r="BC29" s="115"/>
      <c r="BD29" s="116">
        <v>0</v>
      </c>
      <c r="BE29" s="117"/>
      <c r="BF29" s="118">
        <v>0</v>
      </c>
      <c r="BG29" s="119"/>
      <c r="BH29" s="120"/>
      <c r="BI29" s="120"/>
      <c r="BJ29" s="120"/>
      <c r="BK29" s="120"/>
      <c r="BL29" s="120"/>
      <c r="BM29" s="120"/>
      <c r="BN29" s="120"/>
      <c r="BO29" s="120"/>
      <c r="BP29" s="121"/>
      <c r="BQ29" s="116">
        <v>0</v>
      </c>
      <c r="BR29" s="117">
        <v>0</v>
      </c>
      <c r="BS29" s="122">
        <v>0</v>
      </c>
      <c r="BT29" s="113"/>
      <c r="BU29" s="114"/>
      <c r="BV29" s="114"/>
      <c r="BW29" s="114"/>
      <c r="BX29" s="114"/>
      <c r="BY29" s="114"/>
      <c r="BZ29" s="114"/>
      <c r="CA29" s="114"/>
      <c r="CB29" s="114"/>
      <c r="CC29" s="115"/>
      <c r="CD29" s="116">
        <v>0</v>
      </c>
      <c r="CE29" s="182">
        <v>0.25</v>
      </c>
      <c r="CF29" s="176"/>
      <c r="CG29" s="167">
        <v>0</v>
      </c>
      <c r="CH29" s="177">
        <v>0</v>
      </c>
      <c r="CI29" s="117">
        <v>0</v>
      </c>
      <c r="CJ29" s="117">
        <v>0</v>
      </c>
      <c r="CK29" s="107"/>
      <c r="CL29" s="117"/>
      <c r="CM29" s="180" t="s">
        <v>80</v>
      </c>
    </row>
    <row r="30" spans="1:91" s="29" customFormat="1" ht="12.75" customHeight="1">
      <c r="A30" s="110"/>
      <c r="B30" s="209"/>
      <c r="C30" s="209"/>
      <c r="D30" s="151"/>
      <c r="E30" s="151"/>
      <c r="F30" s="12"/>
      <c r="G30" s="207" t="s">
        <v>80</v>
      </c>
      <c r="H30" s="125">
        <v>0</v>
      </c>
      <c r="I30" s="110">
        <v>0</v>
      </c>
      <c r="J30" s="108">
        <v>0</v>
      </c>
      <c r="K30" s="109">
        <v>0</v>
      </c>
      <c r="L30" s="110">
        <v>0</v>
      </c>
      <c r="M30" s="108">
        <v>0</v>
      </c>
      <c r="N30" s="108">
        <v>0</v>
      </c>
      <c r="O30" s="108">
        <v>0</v>
      </c>
      <c r="P30" s="109">
        <v>0</v>
      </c>
      <c r="Q30" s="110">
        <v>0</v>
      </c>
      <c r="R30" s="109">
        <v>0</v>
      </c>
      <c r="S30" s="218">
        <v>0</v>
      </c>
      <c r="T30" s="183">
        <v>15000000</v>
      </c>
      <c r="U30" s="106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11">
        <v>0</v>
      </c>
      <c r="AB30" s="106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11">
        <v>0</v>
      </c>
      <c r="AI30" s="106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11">
        <v>0</v>
      </c>
      <c r="AP30" s="112">
        <v>0</v>
      </c>
      <c r="AQ30" s="165"/>
      <c r="AR30" s="166">
        <v>0</v>
      </c>
      <c r="AS30" s="167">
        <v>0</v>
      </c>
      <c r="AT30" s="114"/>
      <c r="AU30" s="114"/>
      <c r="AV30" s="114"/>
      <c r="AW30" s="114"/>
      <c r="AX30" s="114"/>
      <c r="AY30" s="114"/>
      <c r="AZ30" s="114"/>
      <c r="BA30" s="114"/>
      <c r="BB30" s="114"/>
      <c r="BC30" s="115"/>
      <c r="BD30" s="116">
        <v>0</v>
      </c>
      <c r="BE30" s="117"/>
      <c r="BF30" s="118">
        <v>0</v>
      </c>
      <c r="BG30" s="119"/>
      <c r="BH30" s="120"/>
      <c r="BI30" s="120"/>
      <c r="BJ30" s="120"/>
      <c r="BK30" s="120"/>
      <c r="BL30" s="120"/>
      <c r="BM30" s="120"/>
      <c r="BN30" s="120"/>
      <c r="BO30" s="120"/>
      <c r="BP30" s="121"/>
      <c r="BQ30" s="116">
        <v>0</v>
      </c>
      <c r="BR30" s="117">
        <v>0</v>
      </c>
      <c r="BS30" s="122">
        <v>0</v>
      </c>
      <c r="BT30" s="113"/>
      <c r="BU30" s="114"/>
      <c r="BV30" s="114"/>
      <c r="BW30" s="114"/>
      <c r="BX30" s="114"/>
      <c r="BY30" s="114"/>
      <c r="BZ30" s="114"/>
      <c r="CA30" s="114"/>
      <c r="CB30" s="114"/>
      <c r="CC30" s="115"/>
      <c r="CD30" s="116">
        <v>0</v>
      </c>
      <c r="CE30" s="182">
        <v>0.25</v>
      </c>
      <c r="CF30" s="176"/>
      <c r="CG30" s="167">
        <v>0</v>
      </c>
      <c r="CH30" s="177">
        <v>0</v>
      </c>
      <c r="CI30" s="117">
        <v>0</v>
      </c>
      <c r="CJ30" s="117">
        <v>0</v>
      </c>
      <c r="CK30" s="107"/>
      <c r="CL30" s="117"/>
      <c r="CM30" s="180" t="s">
        <v>80</v>
      </c>
    </row>
    <row r="31" spans="1:91" s="29" customFormat="1" ht="12.75" customHeight="1">
      <c r="A31" s="110"/>
      <c r="B31" s="209"/>
      <c r="C31" s="209"/>
      <c r="D31" s="151"/>
      <c r="E31" s="151"/>
      <c r="F31" s="12"/>
      <c r="G31" s="207" t="s">
        <v>80</v>
      </c>
      <c r="H31" s="125">
        <v>0</v>
      </c>
      <c r="I31" s="110">
        <v>0</v>
      </c>
      <c r="J31" s="108">
        <v>0</v>
      </c>
      <c r="K31" s="109">
        <v>0</v>
      </c>
      <c r="L31" s="110">
        <v>0</v>
      </c>
      <c r="M31" s="108">
        <v>0</v>
      </c>
      <c r="N31" s="108">
        <v>0</v>
      </c>
      <c r="O31" s="108">
        <v>0</v>
      </c>
      <c r="P31" s="109">
        <v>0</v>
      </c>
      <c r="Q31" s="110">
        <v>0</v>
      </c>
      <c r="R31" s="109">
        <v>0</v>
      </c>
      <c r="S31" s="218">
        <v>0</v>
      </c>
      <c r="T31" s="183">
        <v>15000000</v>
      </c>
      <c r="U31" s="106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11">
        <v>0</v>
      </c>
      <c r="AB31" s="106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111">
        <v>0</v>
      </c>
      <c r="AI31" s="106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11">
        <v>0</v>
      </c>
      <c r="AP31" s="112">
        <v>0</v>
      </c>
      <c r="AQ31" s="165"/>
      <c r="AR31" s="166">
        <v>0</v>
      </c>
      <c r="AS31" s="167">
        <v>0</v>
      </c>
      <c r="AT31" s="114"/>
      <c r="AU31" s="114"/>
      <c r="AV31" s="114"/>
      <c r="AW31" s="114"/>
      <c r="AX31" s="114"/>
      <c r="AY31" s="114"/>
      <c r="AZ31" s="114"/>
      <c r="BA31" s="114"/>
      <c r="BB31" s="114"/>
      <c r="BC31" s="115"/>
      <c r="BD31" s="116">
        <v>0</v>
      </c>
      <c r="BE31" s="117"/>
      <c r="BF31" s="118">
        <v>0</v>
      </c>
      <c r="BG31" s="119"/>
      <c r="BH31" s="120"/>
      <c r="BI31" s="120"/>
      <c r="BJ31" s="120"/>
      <c r="BK31" s="120"/>
      <c r="BL31" s="120"/>
      <c r="BM31" s="120"/>
      <c r="BN31" s="120"/>
      <c r="BO31" s="120"/>
      <c r="BP31" s="121"/>
      <c r="BQ31" s="116">
        <v>0</v>
      </c>
      <c r="BR31" s="117">
        <v>0</v>
      </c>
      <c r="BS31" s="122">
        <v>0</v>
      </c>
      <c r="BT31" s="113"/>
      <c r="BU31" s="114"/>
      <c r="BV31" s="114"/>
      <c r="BW31" s="114"/>
      <c r="BX31" s="114"/>
      <c r="BY31" s="114"/>
      <c r="BZ31" s="114"/>
      <c r="CA31" s="114"/>
      <c r="CB31" s="114"/>
      <c r="CC31" s="115"/>
      <c r="CD31" s="116">
        <v>0</v>
      </c>
      <c r="CE31" s="182">
        <v>0.25</v>
      </c>
      <c r="CF31" s="176"/>
      <c r="CG31" s="167">
        <v>0</v>
      </c>
      <c r="CH31" s="177">
        <v>0</v>
      </c>
      <c r="CI31" s="117">
        <v>0</v>
      </c>
      <c r="CJ31" s="117">
        <v>0</v>
      </c>
      <c r="CK31" s="107"/>
      <c r="CL31" s="117"/>
      <c r="CM31" s="180" t="s">
        <v>80</v>
      </c>
    </row>
    <row r="32" spans="1:91" s="29" customFormat="1" ht="12.75" customHeight="1">
      <c r="A32" s="110"/>
      <c r="B32" s="209"/>
      <c r="C32" s="209"/>
      <c r="D32" s="151"/>
      <c r="E32" s="151"/>
      <c r="F32" s="12"/>
      <c r="G32" s="207" t="s">
        <v>80</v>
      </c>
      <c r="H32" s="125">
        <v>0</v>
      </c>
      <c r="I32" s="110">
        <v>0</v>
      </c>
      <c r="J32" s="108">
        <v>0</v>
      </c>
      <c r="K32" s="109">
        <v>0</v>
      </c>
      <c r="L32" s="110">
        <v>0</v>
      </c>
      <c r="M32" s="108">
        <v>0</v>
      </c>
      <c r="N32" s="108">
        <v>0</v>
      </c>
      <c r="O32" s="108">
        <v>0</v>
      </c>
      <c r="P32" s="109">
        <v>0</v>
      </c>
      <c r="Q32" s="110">
        <v>0</v>
      </c>
      <c r="R32" s="109">
        <v>0</v>
      </c>
      <c r="S32" s="218">
        <v>0</v>
      </c>
      <c r="T32" s="183">
        <v>15000000</v>
      </c>
      <c r="U32" s="106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11">
        <v>0</v>
      </c>
      <c r="AB32" s="106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11">
        <v>0</v>
      </c>
      <c r="AI32" s="106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111">
        <v>0</v>
      </c>
      <c r="AP32" s="112">
        <v>0</v>
      </c>
      <c r="AQ32" s="165"/>
      <c r="AR32" s="166">
        <v>0</v>
      </c>
      <c r="AS32" s="167">
        <v>0</v>
      </c>
      <c r="AT32" s="114"/>
      <c r="AU32" s="114"/>
      <c r="AV32" s="114"/>
      <c r="AW32" s="114"/>
      <c r="AX32" s="114"/>
      <c r="AY32" s="114"/>
      <c r="AZ32" s="114"/>
      <c r="BA32" s="114"/>
      <c r="BB32" s="114"/>
      <c r="BC32" s="115"/>
      <c r="BD32" s="116">
        <v>0</v>
      </c>
      <c r="BE32" s="117"/>
      <c r="BF32" s="118">
        <v>0</v>
      </c>
      <c r="BG32" s="119"/>
      <c r="BH32" s="120"/>
      <c r="BI32" s="120"/>
      <c r="BJ32" s="120"/>
      <c r="BK32" s="120"/>
      <c r="BL32" s="120"/>
      <c r="BM32" s="120"/>
      <c r="BN32" s="120"/>
      <c r="BO32" s="120"/>
      <c r="BP32" s="121"/>
      <c r="BQ32" s="116">
        <v>0</v>
      </c>
      <c r="BR32" s="117">
        <v>0</v>
      </c>
      <c r="BS32" s="122">
        <v>0</v>
      </c>
      <c r="BT32" s="113"/>
      <c r="BU32" s="114"/>
      <c r="BV32" s="114"/>
      <c r="BW32" s="114"/>
      <c r="BX32" s="114"/>
      <c r="BY32" s="114"/>
      <c r="BZ32" s="114"/>
      <c r="CA32" s="114"/>
      <c r="CB32" s="114"/>
      <c r="CC32" s="115"/>
      <c r="CD32" s="116">
        <v>0</v>
      </c>
      <c r="CE32" s="182">
        <v>0.25</v>
      </c>
      <c r="CF32" s="176"/>
      <c r="CG32" s="167">
        <v>0</v>
      </c>
      <c r="CH32" s="177">
        <v>0</v>
      </c>
      <c r="CI32" s="117">
        <v>0</v>
      </c>
      <c r="CJ32" s="117">
        <v>0</v>
      </c>
      <c r="CK32" s="107"/>
      <c r="CL32" s="117"/>
      <c r="CM32" s="180" t="s">
        <v>80</v>
      </c>
    </row>
    <row r="33" spans="1:91" s="29" customFormat="1" ht="12.75" customHeight="1">
      <c r="A33" s="110"/>
      <c r="B33" s="209"/>
      <c r="C33" s="209"/>
      <c r="D33" s="151"/>
      <c r="E33" s="151"/>
      <c r="F33" s="12"/>
      <c r="G33" s="207" t="s">
        <v>80</v>
      </c>
      <c r="H33" s="125">
        <v>0</v>
      </c>
      <c r="I33" s="110">
        <v>0</v>
      </c>
      <c r="J33" s="108">
        <v>0</v>
      </c>
      <c r="K33" s="109">
        <v>0</v>
      </c>
      <c r="L33" s="110">
        <v>0</v>
      </c>
      <c r="M33" s="108">
        <v>0</v>
      </c>
      <c r="N33" s="108">
        <v>0</v>
      </c>
      <c r="O33" s="108">
        <v>0</v>
      </c>
      <c r="P33" s="109">
        <v>0</v>
      </c>
      <c r="Q33" s="110">
        <v>0</v>
      </c>
      <c r="R33" s="109">
        <v>0</v>
      </c>
      <c r="S33" s="218">
        <v>0</v>
      </c>
      <c r="T33" s="183">
        <v>15000000</v>
      </c>
      <c r="U33" s="106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11">
        <v>0</v>
      </c>
      <c r="AB33" s="106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11">
        <v>0</v>
      </c>
      <c r="AI33" s="106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11">
        <v>0</v>
      </c>
      <c r="AP33" s="112">
        <v>0</v>
      </c>
      <c r="AQ33" s="165"/>
      <c r="AR33" s="166">
        <v>0</v>
      </c>
      <c r="AS33" s="167">
        <v>0</v>
      </c>
      <c r="AT33" s="114"/>
      <c r="AU33" s="114"/>
      <c r="AV33" s="114"/>
      <c r="AW33" s="114"/>
      <c r="AX33" s="114"/>
      <c r="AY33" s="114"/>
      <c r="AZ33" s="114"/>
      <c r="BA33" s="114"/>
      <c r="BB33" s="114"/>
      <c r="BC33" s="115"/>
      <c r="BD33" s="116">
        <v>0</v>
      </c>
      <c r="BE33" s="117"/>
      <c r="BF33" s="118">
        <v>0</v>
      </c>
      <c r="BG33" s="119"/>
      <c r="BH33" s="120"/>
      <c r="BI33" s="120"/>
      <c r="BJ33" s="120"/>
      <c r="BK33" s="120"/>
      <c r="BL33" s="120"/>
      <c r="BM33" s="120"/>
      <c r="BN33" s="120"/>
      <c r="BO33" s="120"/>
      <c r="BP33" s="121"/>
      <c r="BQ33" s="116">
        <v>0</v>
      </c>
      <c r="BR33" s="117">
        <v>0</v>
      </c>
      <c r="BS33" s="122">
        <v>0</v>
      </c>
      <c r="BT33" s="113"/>
      <c r="BU33" s="114"/>
      <c r="BV33" s="114"/>
      <c r="BW33" s="114"/>
      <c r="BX33" s="114"/>
      <c r="BY33" s="114"/>
      <c r="BZ33" s="114"/>
      <c r="CA33" s="114"/>
      <c r="CB33" s="114"/>
      <c r="CC33" s="115"/>
      <c r="CD33" s="116">
        <v>0</v>
      </c>
      <c r="CE33" s="182">
        <v>0.25</v>
      </c>
      <c r="CF33" s="176"/>
      <c r="CG33" s="167">
        <v>0</v>
      </c>
      <c r="CH33" s="177">
        <v>0</v>
      </c>
      <c r="CI33" s="117">
        <v>0</v>
      </c>
      <c r="CJ33" s="117">
        <v>0</v>
      </c>
      <c r="CK33" s="107"/>
      <c r="CL33" s="117"/>
      <c r="CM33" s="180" t="s">
        <v>80</v>
      </c>
    </row>
    <row r="34" spans="1:91" s="29" customFormat="1" ht="12.75" customHeight="1">
      <c r="A34" s="110"/>
      <c r="B34" s="209"/>
      <c r="C34" s="209"/>
      <c r="D34" s="151"/>
      <c r="E34" s="151"/>
      <c r="F34" s="12"/>
      <c r="G34" s="207" t="s">
        <v>80</v>
      </c>
      <c r="H34" s="125">
        <v>0</v>
      </c>
      <c r="I34" s="110">
        <v>0</v>
      </c>
      <c r="J34" s="108">
        <v>0</v>
      </c>
      <c r="K34" s="109">
        <v>0</v>
      </c>
      <c r="L34" s="110">
        <v>0</v>
      </c>
      <c r="M34" s="108">
        <v>0</v>
      </c>
      <c r="N34" s="108">
        <v>0</v>
      </c>
      <c r="O34" s="108">
        <v>0</v>
      </c>
      <c r="P34" s="109">
        <v>0</v>
      </c>
      <c r="Q34" s="110">
        <v>0</v>
      </c>
      <c r="R34" s="109">
        <v>0</v>
      </c>
      <c r="S34" s="218">
        <v>0</v>
      </c>
      <c r="T34" s="183">
        <v>15000000</v>
      </c>
      <c r="U34" s="106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11">
        <v>0</v>
      </c>
      <c r="AB34" s="106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11">
        <v>0</v>
      </c>
      <c r="AI34" s="106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11">
        <v>0</v>
      </c>
      <c r="AP34" s="112">
        <v>0</v>
      </c>
      <c r="AQ34" s="165"/>
      <c r="AR34" s="166">
        <v>0</v>
      </c>
      <c r="AS34" s="167">
        <v>0</v>
      </c>
      <c r="AT34" s="114"/>
      <c r="AU34" s="114"/>
      <c r="AV34" s="114"/>
      <c r="AW34" s="114"/>
      <c r="AX34" s="114"/>
      <c r="AY34" s="114"/>
      <c r="AZ34" s="114"/>
      <c r="BA34" s="114"/>
      <c r="BB34" s="114"/>
      <c r="BC34" s="115"/>
      <c r="BD34" s="116">
        <v>0</v>
      </c>
      <c r="BE34" s="117"/>
      <c r="BF34" s="118">
        <v>0</v>
      </c>
      <c r="BG34" s="119"/>
      <c r="BH34" s="120"/>
      <c r="BI34" s="120"/>
      <c r="BJ34" s="120"/>
      <c r="BK34" s="120"/>
      <c r="BL34" s="120"/>
      <c r="BM34" s="120"/>
      <c r="BN34" s="120"/>
      <c r="BO34" s="120"/>
      <c r="BP34" s="121"/>
      <c r="BQ34" s="116">
        <v>0</v>
      </c>
      <c r="BR34" s="117">
        <v>0</v>
      </c>
      <c r="BS34" s="122">
        <v>0</v>
      </c>
      <c r="BT34" s="113"/>
      <c r="BU34" s="114"/>
      <c r="BV34" s="114"/>
      <c r="BW34" s="114"/>
      <c r="BX34" s="114"/>
      <c r="BY34" s="114"/>
      <c r="BZ34" s="114"/>
      <c r="CA34" s="114"/>
      <c r="CB34" s="114"/>
      <c r="CC34" s="115"/>
      <c r="CD34" s="116">
        <v>0</v>
      </c>
      <c r="CE34" s="182">
        <v>0.25</v>
      </c>
      <c r="CF34" s="176"/>
      <c r="CG34" s="167">
        <v>0</v>
      </c>
      <c r="CH34" s="177">
        <v>0</v>
      </c>
      <c r="CI34" s="117">
        <v>0</v>
      </c>
      <c r="CJ34" s="117">
        <v>0</v>
      </c>
      <c r="CK34" s="107"/>
      <c r="CL34" s="117"/>
      <c r="CM34" s="180" t="s">
        <v>80</v>
      </c>
    </row>
    <row r="35" spans="1:91" s="29" customFormat="1" ht="12.75" customHeight="1">
      <c r="A35" s="110"/>
      <c r="B35" s="209"/>
      <c r="C35" s="209"/>
      <c r="D35" s="151"/>
      <c r="E35" s="151"/>
      <c r="F35" s="12"/>
      <c r="G35" s="207" t="s">
        <v>80</v>
      </c>
      <c r="H35" s="125">
        <v>0</v>
      </c>
      <c r="I35" s="110">
        <v>0</v>
      </c>
      <c r="J35" s="108">
        <v>0</v>
      </c>
      <c r="K35" s="109">
        <v>0</v>
      </c>
      <c r="L35" s="110">
        <v>0</v>
      </c>
      <c r="M35" s="108">
        <v>0</v>
      </c>
      <c r="N35" s="108">
        <v>0</v>
      </c>
      <c r="O35" s="108">
        <v>0</v>
      </c>
      <c r="P35" s="109">
        <v>0</v>
      </c>
      <c r="Q35" s="110">
        <v>0</v>
      </c>
      <c r="R35" s="109">
        <v>0</v>
      </c>
      <c r="S35" s="218">
        <v>0</v>
      </c>
      <c r="T35" s="183">
        <v>15000000</v>
      </c>
      <c r="U35" s="106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11">
        <v>0</v>
      </c>
      <c r="AB35" s="106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11">
        <v>0</v>
      </c>
      <c r="AI35" s="106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11">
        <v>0</v>
      </c>
      <c r="AP35" s="112">
        <v>0</v>
      </c>
      <c r="AQ35" s="165"/>
      <c r="AR35" s="166">
        <v>0</v>
      </c>
      <c r="AS35" s="167">
        <v>0</v>
      </c>
      <c r="AT35" s="114"/>
      <c r="AU35" s="114"/>
      <c r="AV35" s="114"/>
      <c r="AW35" s="114"/>
      <c r="AX35" s="114"/>
      <c r="AY35" s="114"/>
      <c r="AZ35" s="114"/>
      <c r="BA35" s="114"/>
      <c r="BB35" s="114"/>
      <c r="BC35" s="115"/>
      <c r="BD35" s="116">
        <v>0</v>
      </c>
      <c r="BE35" s="117"/>
      <c r="BF35" s="118">
        <v>0</v>
      </c>
      <c r="BG35" s="119"/>
      <c r="BH35" s="120"/>
      <c r="BI35" s="120"/>
      <c r="BJ35" s="120"/>
      <c r="BK35" s="120"/>
      <c r="BL35" s="120"/>
      <c r="BM35" s="120"/>
      <c r="BN35" s="120"/>
      <c r="BO35" s="120"/>
      <c r="BP35" s="121"/>
      <c r="BQ35" s="116">
        <v>0</v>
      </c>
      <c r="BR35" s="117">
        <v>0</v>
      </c>
      <c r="BS35" s="122">
        <v>0</v>
      </c>
      <c r="BT35" s="113"/>
      <c r="BU35" s="114"/>
      <c r="BV35" s="114"/>
      <c r="BW35" s="114"/>
      <c r="BX35" s="114"/>
      <c r="BY35" s="114"/>
      <c r="BZ35" s="114"/>
      <c r="CA35" s="114"/>
      <c r="CB35" s="114"/>
      <c r="CC35" s="115"/>
      <c r="CD35" s="116">
        <v>0</v>
      </c>
      <c r="CE35" s="182">
        <v>0.25</v>
      </c>
      <c r="CF35" s="176"/>
      <c r="CG35" s="167">
        <v>0</v>
      </c>
      <c r="CH35" s="177">
        <v>0</v>
      </c>
      <c r="CI35" s="117">
        <v>0</v>
      </c>
      <c r="CJ35" s="117">
        <v>0</v>
      </c>
      <c r="CK35" s="107"/>
      <c r="CL35" s="117"/>
      <c r="CM35" s="180" t="s">
        <v>80</v>
      </c>
    </row>
    <row r="36" spans="1:91" s="29" customFormat="1" ht="12.75" customHeight="1">
      <c r="A36" s="110"/>
      <c r="B36" s="209"/>
      <c r="C36" s="209"/>
      <c r="D36" s="151"/>
      <c r="E36" s="151"/>
      <c r="F36" s="12"/>
      <c r="G36" s="207" t="s">
        <v>80</v>
      </c>
      <c r="H36" s="125">
        <v>0</v>
      </c>
      <c r="I36" s="110">
        <v>0</v>
      </c>
      <c r="J36" s="108">
        <v>0</v>
      </c>
      <c r="K36" s="109">
        <v>0</v>
      </c>
      <c r="L36" s="110">
        <v>0</v>
      </c>
      <c r="M36" s="108">
        <v>0</v>
      </c>
      <c r="N36" s="108">
        <v>0</v>
      </c>
      <c r="O36" s="108">
        <v>0</v>
      </c>
      <c r="P36" s="109">
        <v>0</v>
      </c>
      <c r="Q36" s="110">
        <v>0</v>
      </c>
      <c r="R36" s="109">
        <v>0</v>
      </c>
      <c r="S36" s="218">
        <v>0</v>
      </c>
      <c r="T36" s="183">
        <v>15000000</v>
      </c>
      <c r="U36" s="106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11">
        <v>0</v>
      </c>
      <c r="AB36" s="106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11">
        <v>0</v>
      </c>
      <c r="AI36" s="106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11">
        <v>0</v>
      </c>
      <c r="AP36" s="112">
        <v>0</v>
      </c>
      <c r="AQ36" s="165"/>
      <c r="AR36" s="166">
        <v>0</v>
      </c>
      <c r="AS36" s="167">
        <v>0</v>
      </c>
      <c r="AT36" s="114"/>
      <c r="AU36" s="114"/>
      <c r="AV36" s="114"/>
      <c r="AW36" s="114"/>
      <c r="AX36" s="114"/>
      <c r="AY36" s="114"/>
      <c r="AZ36" s="114"/>
      <c r="BA36" s="114"/>
      <c r="BB36" s="114"/>
      <c r="BC36" s="115"/>
      <c r="BD36" s="116">
        <v>0</v>
      </c>
      <c r="BE36" s="117"/>
      <c r="BF36" s="118">
        <v>0</v>
      </c>
      <c r="BG36" s="119"/>
      <c r="BH36" s="120"/>
      <c r="BI36" s="120"/>
      <c r="BJ36" s="120"/>
      <c r="BK36" s="120"/>
      <c r="BL36" s="120"/>
      <c r="BM36" s="120"/>
      <c r="BN36" s="120"/>
      <c r="BO36" s="120"/>
      <c r="BP36" s="121"/>
      <c r="BQ36" s="116">
        <v>0</v>
      </c>
      <c r="BR36" s="117">
        <v>0</v>
      </c>
      <c r="BS36" s="122">
        <v>0</v>
      </c>
      <c r="BT36" s="113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>
        <v>0</v>
      </c>
      <c r="CE36" s="182">
        <v>0.25</v>
      </c>
      <c r="CF36" s="176"/>
      <c r="CG36" s="167">
        <v>0</v>
      </c>
      <c r="CH36" s="177">
        <v>0</v>
      </c>
      <c r="CI36" s="117">
        <v>0</v>
      </c>
      <c r="CJ36" s="117">
        <v>0</v>
      </c>
      <c r="CK36" s="107"/>
      <c r="CL36" s="117"/>
      <c r="CM36" s="180" t="s">
        <v>80</v>
      </c>
    </row>
    <row r="37" spans="1:91" s="29" customFormat="1" ht="12.75" customHeight="1">
      <c r="A37" s="110"/>
      <c r="B37" s="209"/>
      <c r="C37" s="209"/>
      <c r="D37" s="151"/>
      <c r="E37" s="151"/>
      <c r="F37" s="12"/>
      <c r="G37" s="207" t="s">
        <v>80</v>
      </c>
      <c r="H37" s="125">
        <v>0</v>
      </c>
      <c r="I37" s="110">
        <v>0</v>
      </c>
      <c r="J37" s="108">
        <v>0</v>
      </c>
      <c r="K37" s="109">
        <v>0</v>
      </c>
      <c r="L37" s="110">
        <v>0</v>
      </c>
      <c r="M37" s="108">
        <v>0</v>
      </c>
      <c r="N37" s="108">
        <v>0</v>
      </c>
      <c r="O37" s="108">
        <v>0</v>
      </c>
      <c r="P37" s="109">
        <v>0</v>
      </c>
      <c r="Q37" s="110">
        <v>0</v>
      </c>
      <c r="R37" s="109">
        <v>0</v>
      </c>
      <c r="S37" s="218">
        <v>0</v>
      </c>
      <c r="T37" s="183">
        <v>15000000</v>
      </c>
      <c r="U37" s="106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11">
        <v>0</v>
      </c>
      <c r="AB37" s="106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11">
        <v>0</v>
      </c>
      <c r="AI37" s="106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11">
        <v>0</v>
      </c>
      <c r="AP37" s="112">
        <v>0</v>
      </c>
      <c r="AQ37" s="165"/>
      <c r="AR37" s="166">
        <v>0</v>
      </c>
      <c r="AS37" s="167">
        <v>0</v>
      </c>
      <c r="AT37" s="114"/>
      <c r="AU37" s="114"/>
      <c r="AV37" s="114"/>
      <c r="AW37" s="114"/>
      <c r="AX37" s="114"/>
      <c r="AY37" s="114"/>
      <c r="AZ37" s="114"/>
      <c r="BA37" s="114"/>
      <c r="BB37" s="114"/>
      <c r="BC37" s="115"/>
      <c r="BD37" s="116">
        <v>0</v>
      </c>
      <c r="BE37" s="117"/>
      <c r="BF37" s="118">
        <v>0</v>
      </c>
      <c r="BG37" s="119"/>
      <c r="BH37" s="120"/>
      <c r="BI37" s="120"/>
      <c r="BJ37" s="120"/>
      <c r="BK37" s="120"/>
      <c r="BL37" s="120"/>
      <c r="BM37" s="120"/>
      <c r="BN37" s="120"/>
      <c r="BO37" s="120"/>
      <c r="BP37" s="121"/>
      <c r="BQ37" s="116">
        <v>0</v>
      </c>
      <c r="BR37" s="117">
        <v>0</v>
      </c>
      <c r="BS37" s="122">
        <v>0</v>
      </c>
      <c r="BT37" s="113"/>
      <c r="BU37" s="114"/>
      <c r="BV37" s="114"/>
      <c r="BW37" s="114"/>
      <c r="BX37" s="114"/>
      <c r="BY37" s="114"/>
      <c r="BZ37" s="114"/>
      <c r="CA37" s="114"/>
      <c r="CB37" s="114"/>
      <c r="CC37" s="115"/>
      <c r="CD37" s="116">
        <v>0</v>
      </c>
      <c r="CE37" s="182">
        <v>0.25</v>
      </c>
      <c r="CF37" s="176"/>
      <c r="CG37" s="167">
        <v>0</v>
      </c>
      <c r="CH37" s="177">
        <v>0</v>
      </c>
      <c r="CI37" s="117">
        <v>0</v>
      </c>
      <c r="CJ37" s="117">
        <v>0</v>
      </c>
      <c r="CK37" s="107"/>
      <c r="CL37" s="117"/>
      <c r="CM37" s="180" t="s">
        <v>80</v>
      </c>
    </row>
    <row r="38" spans="1:91" s="29" customFormat="1" ht="12.75" customHeight="1">
      <c r="A38" s="110"/>
      <c r="B38" s="209"/>
      <c r="C38" s="209"/>
      <c r="D38" s="151"/>
      <c r="E38" s="151"/>
      <c r="F38" s="12"/>
      <c r="G38" s="207" t="s">
        <v>80</v>
      </c>
      <c r="H38" s="125">
        <v>0</v>
      </c>
      <c r="I38" s="110">
        <v>0</v>
      </c>
      <c r="J38" s="108">
        <v>0</v>
      </c>
      <c r="K38" s="109">
        <v>0</v>
      </c>
      <c r="L38" s="110">
        <v>0</v>
      </c>
      <c r="M38" s="108">
        <v>0</v>
      </c>
      <c r="N38" s="108">
        <v>0</v>
      </c>
      <c r="O38" s="108">
        <v>0</v>
      </c>
      <c r="P38" s="109">
        <v>0</v>
      </c>
      <c r="Q38" s="110">
        <v>0</v>
      </c>
      <c r="R38" s="109">
        <v>0</v>
      </c>
      <c r="S38" s="218">
        <v>0</v>
      </c>
      <c r="T38" s="183">
        <v>15000000</v>
      </c>
      <c r="U38" s="106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11">
        <v>0</v>
      </c>
      <c r="AB38" s="106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11">
        <v>0</v>
      </c>
      <c r="AI38" s="106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11">
        <v>0</v>
      </c>
      <c r="AP38" s="112">
        <v>0</v>
      </c>
      <c r="AQ38" s="165"/>
      <c r="AR38" s="166">
        <v>0</v>
      </c>
      <c r="AS38" s="167">
        <v>0</v>
      </c>
      <c r="AT38" s="114"/>
      <c r="AU38" s="114"/>
      <c r="AV38" s="114"/>
      <c r="AW38" s="114"/>
      <c r="AX38" s="114"/>
      <c r="AY38" s="114"/>
      <c r="AZ38" s="114"/>
      <c r="BA38" s="114"/>
      <c r="BB38" s="114"/>
      <c r="BC38" s="115"/>
      <c r="BD38" s="116">
        <v>0</v>
      </c>
      <c r="BE38" s="117"/>
      <c r="BF38" s="118">
        <v>0</v>
      </c>
      <c r="BG38" s="119"/>
      <c r="BH38" s="120"/>
      <c r="BI38" s="120"/>
      <c r="BJ38" s="120"/>
      <c r="BK38" s="120"/>
      <c r="BL38" s="120"/>
      <c r="BM38" s="120"/>
      <c r="BN38" s="120"/>
      <c r="BO38" s="120"/>
      <c r="BP38" s="121"/>
      <c r="BQ38" s="116">
        <v>0</v>
      </c>
      <c r="BR38" s="117">
        <v>0</v>
      </c>
      <c r="BS38" s="122">
        <v>0</v>
      </c>
      <c r="BT38" s="113"/>
      <c r="BU38" s="114"/>
      <c r="BV38" s="114"/>
      <c r="BW38" s="114"/>
      <c r="BX38" s="114"/>
      <c r="BY38" s="114"/>
      <c r="BZ38" s="114"/>
      <c r="CA38" s="114"/>
      <c r="CB38" s="114"/>
      <c r="CC38" s="115"/>
      <c r="CD38" s="116">
        <v>0</v>
      </c>
      <c r="CE38" s="182">
        <v>0.25</v>
      </c>
      <c r="CF38" s="176"/>
      <c r="CG38" s="167">
        <v>0</v>
      </c>
      <c r="CH38" s="177">
        <v>0</v>
      </c>
      <c r="CI38" s="117">
        <v>0</v>
      </c>
      <c r="CJ38" s="117">
        <v>0</v>
      </c>
      <c r="CK38" s="107"/>
      <c r="CL38" s="117"/>
      <c r="CM38" s="180" t="s">
        <v>80</v>
      </c>
    </row>
    <row r="39" spans="1:91" s="29" customFormat="1" ht="12.75" customHeight="1">
      <c r="A39" s="110"/>
      <c r="B39" s="209"/>
      <c r="C39" s="209"/>
      <c r="D39" s="151"/>
      <c r="E39" s="151"/>
      <c r="F39" s="12"/>
      <c r="G39" s="207" t="s">
        <v>80</v>
      </c>
      <c r="H39" s="125">
        <v>0</v>
      </c>
      <c r="I39" s="110">
        <v>0</v>
      </c>
      <c r="J39" s="108">
        <v>0</v>
      </c>
      <c r="K39" s="109">
        <v>0</v>
      </c>
      <c r="L39" s="110">
        <v>0</v>
      </c>
      <c r="M39" s="108">
        <v>0</v>
      </c>
      <c r="N39" s="108">
        <v>0</v>
      </c>
      <c r="O39" s="108">
        <v>0</v>
      </c>
      <c r="P39" s="109">
        <v>0</v>
      </c>
      <c r="Q39" s="110">
        <v>0</v>
      </c>
      <c r="R39" s="109">
        <v>0</v>
      </c>
      <c r="S39" s="218">
        <v>0</v>
      </c>
      <c r="T39" s="183">
        <v>15000000</v>
      </c>
      <c r="U39" s="106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11">
        <v>0</v>
      </c>
      <c r="AB39" s="106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11">
        <v>0</v>
      </c>
      <c r="AI39" s="106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11">
        <v>0</v>
      </c>
      <c r="AP39" s="112">
        <v>0</v>
      </c>
      <c r="AQ39" s="165"/>
      <c r="AR39" s="166">
        <v>0</v>
      </c>
      <c r="AS39" s="167">
        <v>0</v>
      </c>
      <c r="AT39" s="114"/>
      <c r="AU39" s="114"/>
      <c r="AV39" s="114"/>
      <c r="AW39" s="114"/>
      <c r="AX39" s="114"/>
      <c r="AY39" s="114"/>
      <c r="AZ39" s="114"/>
      <c r="BA39" s="114"/>
      <c r="BB39" s="114"/>
      <c r="BC39" s="115"/>
      <c r="BD39" s="116">
        <v>0</v>
      </c>
      <c r="BE39" s="117"/>
      <c r="BF39" s="118">
        <v>0</v>
      </c>
      <c r="BG39" s="119"/>
      <c r="BH39" s="120"/>
      <c r="BI39" s="120"/>
      <c r="BJ39" s="120"/>
      <c r="BK39" s="120"/>
      <c r="BL39" s="120"/>
      <c r="BM39" s="120"/>
      <c r="BN39" s="120"/>
      <c r="BO39" s="120"/>
      <c r="BP39" s="121"/>
      <c r="BQ39" s="116">
        <v>0</v>
      </c>
      <c r="BR39" s="117">
        <v>0</v>
      </c>
      <c r="BS39" s="122">
        <v>0</v>
      </c>
      <c r="BT39" s="113"/>
      <c r="BU39" s="114"/>
      <c r="BV39" s="114"/>
      <c r="BW39" s="114"/>
      <c r="BX39" s="114"/>
      <c r="BY39" s="114"/>
      <c r="BZ39" s="114"/>
      <c r="CA39" s="114"/>
      <c r="CB39" s="114"/>
      <c r="CC39" s="115"/>
      <c r="CD39" s="116">
        <v>0</v>
      </c>
      <c r="CE39" s="182">
        <v>0.25</v>
      </c>
      <c r="CF39" s="176"/>
      <c r="CG39" s="167">
        <v>0</v>
      </c>
      <c r="CH39" s="177">
        <v>0</v>
      </c>
      <c r="CI39" s="117">
        <v>0</v>
      </c>
      <c r="CJ39" s="117">
        <v>0</v>
      </c>
      <c r="CK39" s="107"/>
      <c r="CL39" s="117"/>
      <c r="CM39" s="180" t="s">
        <v>80</v>
      </c>
    </row>
    <row r="40" spans="1:91" s="29" customFormat="1" ht="12.75" customHeight="1">
      <c r="A40" s="110"/>
      <c r="B40" s="209"/>
      <c r="C40" s="209"/>
      <c r="D40" s="151"/>
      <c r="E40" s="151"/>
      <c r="F40" s="12"/>
      <c r="G40" s="207" t="s">
        <v>80</v>
      </c>
      <c r="H40" s="125">
        <v>0</v>
      </c>
      <c r="I40" s="110">
        <v>0</v>
      </c>
      <c r="J40" s="108">
        <v>0</v>
      </c>
      <c r="K40" s="109">
        <v>0</v>
      </c>
      <c r="L40" s="110">
        <v>0</v>
      </c>
      <c r="M40" s="108">
        <v>0</v>
      </c>
      <c r="N40" s="108">
        <v>0</v>
      </c>
      <c r="O40" s="108">
        <v>0</v>
      </c>
      <c r="P40" s="109">
        <v>0</v>
      </c>
      <c r="Q40" s="110">
        <v>0</v>
      </c>
      <c r="R40" s="109">
        <v>0</v>
      </c>
      <c r="S40" s="218">
        <v>0</v>
      </c>
      <c r="T40" s="183">
        <v>15000000</v>
      </c>
      <c r="U40" s="106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11">
        <v>0</v>
      </c>
      <c r="AB40" s="106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11">
        <v>0</v>
      </c>
      <c r="AI40" s="106">
        <v>0</v>
      </c>
      <c r="AJ40" s="108">
        <v>0</v>
      </c>
      <c r="AK40" s="108">
        <v>0</v>
      </c>
      <c r="AL40" s="108">
        <v>0</v>
      </c>
      <c r="AM40" s="108">
        <v>0</v>
      </c>
      <c r="AN40" s="108">
        <v>0</v>
      </c>
      <c r="AO40" s="111">
        <v>0</v>
      </c>
      <c r="AP40" s="112">
        <v>0</v>
      </c>
      <c r="AQ40" s="165"/>
      <c r="AR40" s="166">
        <v>0</v>
      </c>
      <c r="AS40" s="167">
        <v>0</v>
      </c>
      <c r="AT40" s="114"/>
      <c r="AU40" s="114"/>
      <c r="AV40" s="114"/>
      <c r="AW40" s="114"/>
      <c r="AX40" s="114"/>
      <c r="AY40" s="114"/>
      <c r="AZ40" s="114"/>
      <c r="BA40" s="114"/>
      <c r="BB40" s="114"/>
      <c r="BC40" s="115"/>
      <c r="BD40" s="116">
        <v>0</v>
      </c>
      <c r="BE40" s="117"/>
      <c r="BF40" s="118">
        <v>0</v>
      </c>
      <c r="BG40" s="119"/>
      <c r="BH40" s="120"/>
      <c r="BI40" s="120"/>
      <c r="BJ40" s="120"/>
      <c r="BK40" s="120"/>
      <c r="BL40" s="120"/>
      <c r="BM40" s="120"/>
      <c r="BN40" s="120"/>
      <c r="BO40" s="120"/>
      <c r="BP40" s="121"/>
      <c r="BQ40" s="116">
        <v>0</v>
      </c>
      <c r="BR40" s="117">
        <v>0</v>
      </c>
      <c r="BS40" s="122">
        <v>0</v>
      </c>
      <c r="BT40" s="113"/>
      <c r="BU40" s="114"/>
      <c r="BV40" s="114"/>
      <c r="BW40" s="114"/>
      <c r="BX40" s="114"/>
      <c r="BY40" s="114"/>
      <c r="BZ40" s="114"/>
      <c r="CA40" s="114"/>
      <c r="CB40" s="114"/>
      <c r="CC40" s="115"/>
      <c r="CD40" s="116">
        <v>0</v>
      </c>
      <c r="CE40" s="182">
        <v>0.25</v>
      </c>
      <c r="CF40" s="176"/>
      <c r="CG40" s="167">
        <v>0</v>
      </c>
      <c r="CH40" s="177">
        <v>0</v>
      </c>
      <c r="CI40" s="117">
        <v>0</v>
      </c>
      <c r="CJ40" s="117">
        <v>0</v>
      </c>
      <c r="CK40" s="107"/>
      <c r="CL40" s="117"/>
      <c r="CM40" s="180" t="s">
        <v>80</v>
      </c>
    </row>
    <row r="41" spans="1:91" s="29" customFormat="1" ht="12.75" customHeight="1">
      <c r="A41" s="110"/>
      <c r="B41" s="209"/>
      <c r="C41" s="209"/>
      <c r="D41" s="151"/>
      <c r="E41" s="151"/>
      <c r="F41" s="12"/>
      <c r="G41" s="207" t="s">
        <v>80</v>
      </c>
      <c r="H41" s="125">
        <v>0</v>
      </c>
      <c r="I41" s="110">
        <v>0</v>
      </c>
      <c r="J41" s="108">
        <v>0</v>
      </c>
      <c r="K41" s="109">
        <v>0</v>
      </c>
      <c r="L41" s="110">
        <v>0</v>
      </c>
      <c r="M41" s="108">
        <v>0</v>
      </c>
      <c r="N41" s="108">
        <v>0</v>
      </c>
      <c r="O41" s="108">
        <v>0</v>
      </c>
      <c r="P41" s="109">
        <v>0</v>
      </c>
      <c r="Q41" s="110">
        <v>0</v>
      </c>
      <c r="R41" s="109">
        <v>0</v>
      </c>
      <c r="S41" s="218">
        <v>0</v>
      </c>
      <c r="T41" s="183">
        <v>15000000</v>
      </c>
      <c r="U41" s="106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11">
        <v>0</v>
      </c>
      <c r="AB41" s="106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11">
        <v>0</v>
      </c>
      <c r="AI41" s="106">
        <v>0</v>
      </c>
      <c r="AJ41" s="108">
        <v>0</v>
      </c>
      <c r="AK41" s="108">
        <v>0</v>
      </c>
      <c r="AL41" s="108">
        <v>0</v>
      </c>
      <c r="AM41" s="108">
        <v>0</v>
      </c>
      <c r="AN41" s="108">
        <v>0</v>
      </c>
      <c r="AO41" s="111">
        <v>0</v>
      </c>
      <c r="AP41" s="112">
        <v>0</v>
      </c>
      <c r="AQ41" s="165"/>
      <c r="AR41" s="166">
        <v>0</v>
      </c>
      <c r="AS41" s="167">
        <v>0</v>
      </c>
      <c r="AT41" s="114"/>
      <c r="AU41" s="114"/>
      <c r="AV41" s="114"/>
      <c r="AW41" s="114"/>
      <c r="AX41" s="114"/>
      <c r="AY41" s="114"/>
      <c r="AZ41" s="114"/>
      <c r="BA41" s="114"/>
      <c r="BB41" s="114"/>
      <c r="BC41" s="115"/>
      <c r="BD41" s="116">
        <v>0</v>
      </c>
      <c r="BE41" s="117"/>
      <c r="BF41" s="118">
        <v>0</v>
      </c>
      <c r="BG41" s="119"/>
      <c r="BH41" s="120"/>
      <c r="BI41" s="120"/>
      <c r="BJ41" s="120"/>
      <c r="BK41" s="120"/>
      <c r="BL41" s="120"/>
      <c r="BM41" s="120"/>
      <c r="BN41" s="120"/>
      <c r="BO41" s="120"/>
      <c r="BP41" s="121"/>
      <c r="BQ41" s="116">
        <v>0</v>
      </c>
      <c r="BR41" s="117">
        <v>0</v>
      </c>
      <c r="BS41" s="122">
        <v>0</v>
      </c>
      <c r="BT41" s="113"/>
      <c r="BU41" s="114"/>
      <c r="BV41" s="114"/>
      <c r="BW41" s="114"/>
      <c r="BX41" s="114"/>
      <c r="BY41" s="114"/>
      <c r="BZ41" s="114"/>
      <c r="CA41" s="114"/>
      <c r="CB41" s="114"/>
      <c r="CC41" s="115"/>
      <c r="CD41" s="116">
        <v>0</v>
      </c>
      <c r="CE41" s="182">
        <v>0.25</v>
      </c>
      <c r="CF41" s="176"/>
      <c r="CG41" s="167">
        <v>0</v>
      </c>
      <c r="CH41" s="177">
        <v>0</v>
      </c>
      <c r="CI41" s="117">
        <v>0</v>
      </c>
      <c r="CJ41" s="117">
        <v>0</v>
      </c>
      <c r="CK41" s="107"/>
      <c r="CL41" s="117"/>
      <c r="CM41" s="180" t="s">
        <v>80</v>
      </c>
    </row>
    <row r="42" spans="1:91" s="29" customFormat="1" ht="12.75" customHeight="1">
      <c r="A42" s="110"/>
      <c r="B42" s="209"/>
      <c r="C42" s="209"/>
      <c r="D42" s="151"/>
      <c r="E42" s="151"/>
      <c r="F42" s="12"/>
      <c r="G42" s="207" t="s">
        <v>80</v>
      </c>
      <c r="H42" s="125">
        <v>0</v>
      </c>
      <c r="I42" s="110">
        <v>0</v>
      </c>
      <c r="J42" s="108">
        <v>0</v>
      </c>
      <c r="K42" s="109">
        <v>0</v>
      </c>
      <c r="L42" s="110">
        <v>0</v>
      </c>
      <c r="M42" s="108">
        <v>0</v>
      </c>
      <c r="N42" s="108">
        <v>0</v>
      </c>
      <c r="O42" s="108">
        <v>0</v>
      </c>
      <c r="P42" s="109">
        <v>0</v>
      </c>
      <c r="Q42" s="110">
        <v>0</v>
      </c>
      <c r="R42" s="109">
        <v>0</v>
      </c>
      <c r="S42" s="218">
        <v>0</v>
      </c>
      <c r="T42" s="183">
        <v>15000000</v>
      </c>
      <c r="U42" s="106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11">
        <v>0</v>
      </c>
      <c r="AB42" s="106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11">
        <v>0</v>
      </c>
      <c r="AI42" s="106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11">
        <v>0</v>
      </c>
      <c r="AP42" s="112">
        <v>0</v>
      </c>
      <c r="AQ42" s="165"/>
      <c r="AR42" s="166">
        <v>0</v>
      </c>
      <c r="AS42" s="167">
        <v>0</v>
      </c>
      <c r="AT42" s="114"/>
      <c r="AU42" s="114"/>
      <c r="AV42" s="114"/>
      <c r="AW42" s="114"/>
      <c r="AX42" s="114"/>
      <c r="AY42" s="114"/>
      <c r="AZ42" s="114"/>
      <c r="BA42" s="114"/>
      <c r="BB42" s="114"/>
      <c r="BC42" s="115"/>
      <c r="BD42" s="116">
        <v>0</v>
      </c>
      <c r="BE42" s="117"/>
      <c r="BF42" s="118">
        <v>0</v>
      </c>
      <c r="BG42" s="119"/>
      <c r="BH42" s="120"/>
      <c r="BI42" s="120"/>
      <c r="BJ42" s="120"/>
      <c r="BK42" s="120"/>
      <c r="BL42" s="120"/>
      <c r="BM42" s="120"/>
      <c r="BN42" s="120"/>
      <c r="BO42" s="120"/>
      <c r="BP42" s="121"/>
      <c r="BQ42" s="116">
        <v>0</v>
      </c>
      <c r="BR42" s="117">
        <v>0</v>
      </c>
      <c r="BS42" s="122">
        <v>0</v>
      </c>
      <c r="BT42" s="113"/>
      <c r="BU42" s="114"/>
      <c r="BV42" s="114"/>
      <c r="BW42" s="114"/>
      <c r="BX42" s="114"/>
      <c r="BY42" s="114"/>
      <c r="BZ42" s="114"/>
      <c r="CA42" s="114"/>
      <c r="CB42" s="114"/>
      <c r="CC42" s="115"/>
      <c r="CD42" s="116">
        <v>0</v>
      </c>
      <c r="CE42" s="182">
        <v>0.25</v>
      </c>
      <c r="CF42" s="176"/>
      <c r="CG42" s="167">
        <v>0</v>
      </c>
      <c r="CH42" s="177">
        <v>0</v>
      </c>
      <c r="CI42" s="117">
        <v>0</v>
      </c>
      <c r="CJ42" s="117">
        <v>0</v>
      </c>
      <c r="CK42" s="107"/>
      <c r="CL42" s="117"/>
      <c r="CM42" s="180" t="s">
        <v>80</v>
      </c>
    </row>
    <row r="43" spans="1:91" s="29" customFormat="1" ht="12.75" customHeight="1">
      <c r="A43" s="110"/>
      <c r="B43" s="209"/>
      <c r="C43" s="209"/>
      <c r="D43" s="151"/>
      <c r="E43" s="151"/>
      <c r="F43" s="12"/>
      <c r="G43" s="207" t="s">
        <v>80</v>
      </c>
      <c r="H43" s="125">
        <v>0</v>
      </c>
      <c r="I43" s="110">
        <v>0</v>
      </c>
      <c r="J43" s="108">
        <v>0</v>
      </c>
      <c r="K43" s="109">
        <v>0</v>
      </c>
      <c r="L43" s="110">
        <v>0</v>
      </c>
      <c r="M43" s="108">
        <v>0</v>
      </c>
      <c r="N43" s="108">
        <v>0</v>
      </c>
      <c r="O43" s="108">
        <v>0</v>
      </c>
      <c r="P43" s="109">
        <v>0</v>
      </c>
      <c r="Q43" s="110">
        <v>0</v>
      </c>
      <c r="R43" s="109">
        <v>0</v>
      </c>
      <c r="S43" s="218">
        <v>0</v>
      </c>
      <c r="T43" s="183">
        <v>15000000</v>
      </c>
      <c r="U43" s="106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11">
        <v>0</v>
      </c>
      <c r="AB43" s="106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11">
        <v>0</v>
      </c>
      <c r="AI43" s="106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11">
        <v>0</v>
      </c>
      <c r="AP43" s="112">
        <v>0</v>
      </c>
      <c r="AQ43" s="165"/>
      <c r="AR43" s="166">
        <v>0</v>
      </c>
      <c r="AS43" s="167">
        <v>0</v>
      </c>
      <c r="AT43" s="114"/>
      <c r="AU43" s="114"/>
      <c r="AV43" s="114"/>
      <c r="AW43" s="114"/>
      <c r="AX43" s="114"/>
      <c r="AY43" s="114"/>
      <c r="AZ43" s="114"/>
      <c r="BA43" s="114"/>
      <c r="BB43" s="114"/>
      <c r="BC43" s="115"/>
      <c r="BD43" s="116">
        <v>0</v>
      </c>
      <c r="BE43" s="117"/>
      <c r="BF43" s="118">
        <v>0</v>
      </c>
      <c r="BG43" s="119"/>
      <c r="BH43" s="120"/>
      <c r="BI43" s="120"/>
      <c r="BJ43" s="120"/>
      <c r="BK43" s="120"/>
      <c r="BL43" s="120"/>
      <c r="BM43" s="120"/>
      <c r="BN43" s="120"/>
      <c r="BO43" s="120"/>
      <c r="BP43" s="121"/>
      <c r="BQ43" s="116">
        <v>0</v>
      </c>
      <c r="BR43" s="117">
        <v>0</v>
      </c>
      <c r="BS43" s="122">
        <v>0</v>
      </c>
      <c r="BT43" s="113"/>
      <c r="BU43" s="114"/>
      <c r="BV43" s="114"/>
      <c r="BW43" s="114"/>
      <c r="BX43" s="114"/>
      <c r="BY43" s="114"/>
      <c r="BZ43" s="114"/>
      <c r="CA43" s="114"/>
      <c r="CB43" s="114"/>
      <c r="CC43" s="115"/>
      <c r="CD43" s="116">
        <v>0</v>
      </c>
      <c r="CE43" s="182">
        <v>0.25</v>
      </c>
      <c r="CF43" s="176"/>
      <c r="CG43" s="167">
        <v>0</v>
      </c>
      <c r="CH43" s="177">
        <v>0</v>
      </c>
      <c r="CI43" s="117">
        <v>0</v>
      </c>
      <c r="CJ43" s="117">
        <v>0</v>
      </c>
      <c r="CK43" s="107"/>
      <c r="CL43" s="117"/>
      <c r="CM43" s="180" t="s">
        <v>80</v>
      </c>
    </row>
    <row r="44" spans="1:91" s="29" customFormat="1" ht="12.75" customHeight="1">
      <c r="A44" s="110"/>
      <c r="B44" s="209"/>
      <c r="C44" s="209"/>
      <c r="D44" s="151"/>
      <c r="E44" s="151"/>
      <c r="F44" s="12"/>
      <c r="G44" s="207" t="s">
        <v>80</v>
      </c>
      <c r="H44" s="125">
        <v>0</v>
      </c>
      <c r="I44" s="110">
        <v>0</v>
      </c>
      <c r="J44" s="108">
        <v>0</v>
      </c>
      <c r="K44" s="109">
        <v>0</v>
      </c>
      <c r="L44" s="110">
        <v>0</v>
      </c>
      <c r="M44" s="108">
        <v>0</v>
      </c>
      <c r="N44" s="108">
        <v>0</v>
      </c>
      <c r="O44" s="108">
        <v>0</v>
      </c>
      <c r="P44" s="109">
        <v>0</v>
      </c>
      <c r="Q44" s="110">
        <v>0</v>
      </c>
      <c r="R44" s="109">
        <v>0</v>
      </c>
      <c r="S44" s="218">
        <v>0</v>
      </c>
      <c r="T44" s="183">
        <v>15000000</v>
      </c>
      <c r="U44" s="106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11">
        <v>0</v>
      </c>
      <c r="AB44" s="106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11">
        <v>0</v>
      </c>
      <c r="AI44" s="106">
        <v>0</v>
      </c>
      <c r="AJ44" s="108">
        <v>0</v>
      </c>
      <c r="AK44" s="108">
        <v>0</v>
      </c>
      <c r="AL44" s="108">
        <v>0</v>
      </c>
      <c r="AM44" s="108">
        <v>0</v>
      </c>
      <c r="AN44" s="108">
        <v>0</v>
      </c>
      <c r="AO44" s="111">
        <v>0</v>
      </c>
      <c r="AP44" s="112">
        <v>0</v>
      </c>
      <c r="AQ44" s="165"/>
      <c r="AR44" s="166">
        <v>0</v>
      </c>
      <c r="AS44" s="167">
        <v>0</v>
      </c>
      <c r="AT44" s="114"/>
      <c r="AU44" s="114"/>
      <c r="AV44" s="114"/>
      <c r="AW44" s="114"/>
      <c r="AX44" s="114"/>
      <c r="AY44" s="114"/>
      <c r="AZ44" s="114"/>
      <c r="BA44" s="114"/>
      <c r="BB44" s="114"/>
      <c r="BC44" s="115"/>
      <c r="BD44" s="116">
        <v>0</v>
      </c>
      <c r="BE44" s="117"/>
      <c r="BF44" s="118">
        <v>0</v>
      </c>
      <c r="BG44" s="119"/>
      <c r="BH44" s="120"/>
      <c r="BI44" s="120"/>
      <c r="BJ44" s="120"/>
      <c r="BK44" s="120"/>
      <c r="BL44" s="120"/>
      <c r="BM44" s="120"/>
      <c r="BN44" s="120"/>
      <c r="BO44" s="120"/>
      <c r="BP44" s="121"/>
      <c r="BQ44" s="116">
        <v>0</v>
      </c>
      <c r="BR44" s="117">
        <v>0</v>
      </c>
      <c r="BS44" s="122">
        <v>0</v>
      </c>
      <c r="BT44" s="113"/>
      <c r="BU44" s="114"/>
      <c r="BV44" s="114"/>
      <c r="BW44" s="114"/>
      <c r="BX44" s="114"/>
      <c r="BY44" s="114"/>
      <c r="BZ44" s="114"/>
      <c r="CA44" s="114"/>
      <c r="CB44" s="114"/>
      <c r="CC44" s="115"/>
      <c r="CD44" s="116">
        <v>0</v>
      </c>
      <c r="CE44" s="182">
        <v>0.25</v>
      </c>
      <c r="CF44" s="176"/>
      <c r="CG44" s="167">
        <v>0</v>
      </c>
      <c r="CH44" s="177">
        <v>0</v>
      </c>
      <c r="CI44" s="117">
        <v>0</v>
      </c>
      <c r="CJ44" s="117">
        <v>0</v>
      </c>
      <c r="CK44" s="107"/>
      <c r="CL44" s="117"/>
      <c r="CM44" s="180" t="s">
        <v>80</v>
      </c>
    </row>
    <row r="45" spans="1:91" s="29" customFormat="1" ht="12.75" customHeight="1">
      <c r="A45" s="110"/>
      <c r="B45" s="209"/>
      <c r="C45" s="209"/>
      <c r="D45" s="151"/>
      <c r="E45" s="151"/>
      <c r="F45" s="12"/>
      <c r="G45" s="207" t="s">
        <v>80</v>
      </c>
      <c r="H45" s="125">
        <v>0</v>
      </c>
      <c r="I45" s="110">
        <v>0</v>
      </c>
      <c r="J45" s="108">
        <v>0</v>
      </c>
      <c r="K45" s="109">
        <v>0</v>
      </c>
      <c r="L45" s="110">
        <v>0</v>
      </c>
      <c r="M45" s="108">
        <v>0</v>
      </c>
      <c r="N45" s="108">
        <v>0</v>
      </c>
      <c r="O45" s="108">
        <v>0</v>
      </c>
      <c r="P45" s="109">
        <v>0</v>
      </c>
      <c r="Q45" s="110">
        <v>0</v>
      </c>
      <c r="R45" s="109">
        <v>0</v>
      </c>
      <c r="S45" s="218">
        <v>0</v>
      </c>
      <c r="T45" s="183">
        <v>15000000</v>
      </c>
      <c r="U45" s="106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11">
        <v>0</v>
      </c>
      <c r="AB45" s="106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11">
        <v>0</v>
      </c>
      <c r="AI45" s="106">
        <v>0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111">
        <v>0</v>
      </c>
      <c r="AP45" s="112">
        <v>0</v>
      </c>
      <c r="AQ45" s="165"/>
      <c r="AR45" s="166">
        <v>0</v>
      </c>
      <c r="AS45" s="167">
        <v>0</v>
      </c>
      <c r="AT45" s="114"/>
      <c r="AU45" s="114"/>
      <c r="AV45" s="114"/>
      <c r="AW45" s="114"/>
      <c r="AX45" s="114"/>
      <c r="AY45" s="114"/>
      <c r="AZ45" s="114"/>
      <c r="BA45" s="114"/>
      <c r="BB45" s="114"/>
      <c r="BC45" s="115"/>
      <c r="BD45" s="116">
        <v>0</v>
      </c>
      <c r="BE45" s="117"/>
      <c r="BF45" s="118">
        <v>0</v>
      </c>
      <c r="BG45" s="119"/>
      <c r="BH45" s="120"/>
      <c r="BI45" s="120"/>
      <c r="BJ45" s="120"/>
      <c r="BK45" s="120"/>
      <c r="BL45" s="120"/>
      <c r="BM45" s="120"/>
      <c r="BN45" s="120"/>
      <c r="BO45" s="120"/>
      <c r="BP45" s="121"/>
      <c r="BQ45" s="116">
        <v>0</v>
      </c>
      <c r="BR45" s="117">
        <v>0</v>
      </c>
      <c r="BS45" s="122">
        <v>0</v>
      </c>
      <c r="BT45" s="113"/>
      <c r="BU45" s="114"/>
      <c r="BV45" s="114"/>
      <c r="BW45" s="114"/>
      <c r="BX45" s="114"/>
      <c r="BY45" s="114"/>
      <c r="BZ45" s="114"/>
      <c r="CA45" s="114"/>
      <c r="CB45" s="114"/>
      <c r="CC45" s="115"/>
      <c r="CD45" s="116">
        <v>0</v>
      </c>
      <c r="CE45" s="182">
        <v>0.25</v>
      </c>
      <c r="CF45" s="176"/>
      <c r="CG45" s="167">
        <v>0</v>
      </c>
      <c r="CH45" s="177">
        <v>0</v>
      </c>
      <c r="CI45" s="117">
        <v>0</v>
      </c>
      <c r="CJ45" s="117">
        <v>0</v>
      </c>
      <c r="CK45" s="107"/>
      <c r="CL45" s="117"/>
      <c r="CM45" s="180" t="s">
        <v>80</v>
      </c>
    </row>
    <row r="46" spans="1:91" s="29" customFormat="1" ht="12.75" customHeight="1">
      <c r="A46" s="110"/>
      <c r="B46" s="209"/>
      <c r="C46" s="209"/>
      <c r="D46" s="151"/>
      <c r="E46" s="151"/>
      <c r="F46" s="12"/>
      <c r="G46" s="207" t="s">
        <v>80</v>
      </c>
      <c r="H46" s="125">
        <v>0</v>
      </c>
      <c r="I46" s="110">
        <v>0</v>
      </c>
      <c r="J46" s="108">
        <v>0</v>
      </c>
      <c r="K46" s="109">
        <v>0</v>
      </c>
      <c r="L46" s="110">
        <v>0</v>
      </c>
      <c r="M46" s="108">
        <v>0</v>
      </c>
      <c r="N46" s="108">
        <v>0</v>
      </c>
      <c r="O46" s="108">
        <v>0</v>
      </c>
      <c r="P46" s="109">
        <v>0</v>
      </c>
      <c r="Q46" s="110">
        <v>0</v>
      </c>
      <c r="R46" s="109">
        <v>0</v>
      </c>
      <c r="S46" s="218">
        <v>0</v>
      </c>
      <c r="T46" s="183">
        <v>15000000</v>
      </c>
      <c r="U46" s="106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11">
        <v>0</v>
      </c>
      <c r="AB46" s="106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11">
        <v>0</v>
      </c>
      <c r="AI46" s="106">
        <v>0</v>
      </c>
      <c r="AJ46" s="108">
        <v>0</v>
      </c>
      <c r="AK46" s="108">
        <v>0</v>
      </c>
      <c r="AL46" s="108">
        <v>0</v>
      </c>
      <c r="AM46" s="108">
        <v>0</v>
      </c>
      <c r="AN46" s="108">
        <v>0</v>
      </c>
      <c r="AO46" s="111">
        <v>0</v>
      </c>
      <c r="AP46" s="112">
        <v>0</v>
      </c>
      <c r="AQ46" s="165"/>
      <c r="AR46" s="166">
        <v>0</v>
      </c>
      <c r="AS46" s="167">
        <v>0</v>
      </c>
      <c r="AT46" s="114"/>
      <c r="AU46" s="114"/>
      <c r="AV46" s="114"/>
      <c r="AW46" s="114"/>
      <c r="AX46" s="114"/>
      <c r="AY46" s="114"/>
      <c r="AZ46" s="114"/>
      <c r="BA46" s="114"/>
      <c r="BB46" s="114"/>
      <c r="BC46" s="115"/>
      <c r="BD46" s="116">
        <v>0</v>
      </c>
      <c r="BE46" s="117"/>
      <c r="BF46" s="118">
        <v>0</v>
      </c>
      <c r="BG46" s="119"/>
      <c r="BH46" s="120"/>
      <c r="BI46" s="120"/>
      <c r="BJ46" s="120"/>
      <c r="BK46" s="120"/>
      <c r="BL46" s="120"/>
      <c r="BM46" s="120"/>
      <c r="BN46" s="120"/>
      <c r="BO46" s="120"/>
      <c r="BP46" s="121"/>
      <c r="BQ46" s="116">
        <v>0</v>
      </c>
      <c r="BR46" s="117">
        <v>0</v>
      </c>
      <c r="BS46" s="122">
        <v>0</v>
      </c>
      <c r="BT46" s="113"/>
      <c r="BU46" s="114"/>
      <c r="BV46" s="114"/>
      <c r="BW46" s="114"/>
      <c r="BX46" s="114"/>
      <c r="BY46" s="114"/>
      <c r="BZ46" s="114"/>
      <c r="CA46" s="114"/>
      <c r="CB46" s="114"/>
      <c r="CC46" s="115"/>
      <c r="CD46" s="116">
        <v>0</v>
      </c>
      <c r="CE46" s="182">
        <v>0.25</v>
      </c>
      <c r="CF46" s="176"/>
      <c r="CG46" s="167">
        <v>0</v>
      </c>
      <c r="CH46" s="177">
        <v>0</v>
      </c>
      <c r="CI46" s="117">
        <v>0</v>
      </c>
      <c r="CJ46" s="117">
        <v>0</v>
      </c>
      <c r="CK46" s="107"/>
      <c r="CL46" s="117"/>
      <c r="CM46" s="180" t="s">
        <v>80</v>
      </c>
    </row>
    <row r="47" spans="1:91" s="29" customFormat="1" ht="12.75" customHeight="1">
      <c r="A47" s="110"/>
      <c r="B47" s="209"/>
      <c r="C47" s="209"/>
      <c r="D47" s="151"/>
      <c r="E47" s="151"/>
      <c r="F47" s="12"/>
      <c r="G47" s="207" t="s">
        <v>80</v>
      </c>
      <c r="H47" s="125">
        <v>0</v>
      </c>
      <c r="I47" s="110">
        <v>0</v>
      </c>
      <c r="J47" s="108">
        <v>0</v>
      </c>
      <c r="K47" s="109">
        <v>0</v>
      </c>
      <c r="L47" s="110">
        <v>0</v>
      </c>
      <c r="M47" s="108">
        <v>0</v>
      </c>
      <c r="N47" s="108">
        <v>0</v>
      </c>
      <c r="O47" s="108">
        <v>0</v>
      </c>
      <c r="P47" s="109">
        <v>0</v>
      </c>
      <c r="Q47" s="110">
        <v>0</v>
      </c>
      <c r="R47" s="109">
        <v>0</v>
      </c>
      <c r="S47" s="218">
        <v>0</v>
      </c>
      <c r="T47" s="183">
        <v>15000000</v>
      </c>
      <c r="U47" s="106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11">
        <v>0</v>
      </c>
      <c r="AB47" s="106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11">
        <v>0</v>
      </c>
      <c r="AI47" s="106">
        <v>0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111">
        <v>0</v>
      </c>
      <c r="AP47" s="112">
        <v>0</v>
      </c>
      <c r="AQ47" s="165"/>
      <c r="AR47" s="166">
        <v>0</v>
      </c>
      <c r="AS47" s="167">
        <v>0</v>
      </c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  <c r="BD47" s="116">
        <v>0</v>
      </c>
      <c r="BE47" s="117"/>
      <c r="BF47" s="118">
        <v>0</v>
      </c>
      <c r="BG47" s="119"/>
      <c r="BH47" s="120"/>
      <c r="BI47" s="120"/>
      <c r="BJ47" s="120"/>
      <c r="BK47" s="120"/>
      <c r="BL47" s="120"/>
      <c r="BM47" s="120"/>
      <c r="BN47" s="120"/>
      <c r="BO47" s="120"/>
      <c r="BP47" s="121"/>
      <c r="BQ47" s="116">
        <v>0</v>
      </c>
      <c r="BR47" s="117">
        <v>0</v>
      </c>
      <c r="BS47" s="122">
        <v>0</v>
      </c>
      <c r="BT47" s="113"/>
      <c r="BU47" s="114"/>
      <c r="BV47" s="114"/>
      <c r="BW47" s="114"/>
      <c r="BX47" s="114"/>
      <c r="BY47" s="114"/>
      <c r="BZ47" s="114"/>
      <c r="CA47" s="114"/>
      <c r="CB47" s="114"/>
      <c r="CC47" s="115"/>
      <c r="CD47" s="116">
        <v>0</v>
      </c>
      <c r="CE47" s="182">
        <v>0.25</v>
      </c>
      <c r="CF47" s="176"/>
      <c r="CG47" s="167">
        <v>0</v>
      </c>
      <c r="CH47" s="177">
        <v>0</v>
      </c>
      <c r="CI47" s="117">
        <v>0</v>
      </c>
      <c r="CJ47" s="117">
        <v>0</v>
      </c>
      <c r="CK47" s="107"/>
      <c r="CL47" s="117"/>
      <c r="CM47" s="180" t="s">
        <v>80</v>
      </c>
    </row>
    <row r="48" spans="1:91" s="29" customFormat="1" ht="12.75" customHeight="1">
      <c r="A48" s="110"/>
      <c r="B48" s="209"/>
      <c r="C48" s="209"/>
      <c r="D48" s="151"/>
      <c r="E48" s="151"/>
      <c r="F48" s="12"/>
      <c r="G48" s="207" t="s">
        <v>80</v>
      </c>
      <c r="H48" s="125">
        <v>0</v>
      </c>
      <c r="I48" s="110">
        <v>0</v>
      </c>
      <c r="J48" s="108">
        <v>0</v>
      </c>
      <c r="K48" s="109">
        <v>0</v>
      </c>
      <c r="L48" s="110">
        <v>0</v>
      </c>
      <c r="M48" s="108">
        <v>0</v>
      </c>
      <c r="N48" s="108">
        <v>0</v>
      </c>
      <c r="O48" s="108">
        <v>0</v>
      </c>
      <c r="P48" s="109">
        <v>0</v>
      </c>
      <c r="Q48" s="110">
        <v>0</v>
      </c>
      <c r="R48" s="109">
        <v>0</v>
      </c>
      <c r="S48" s="218">
        <v>0</v>
      </c>
      <c r="T48" s="183">
        <v>15000000</v>
      </c>
      <c r="U48" s="106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11">
        <v>0</v>
      </c>
      <c r="AB48" s="106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11">
        <v>0</v>
      </c>
      <c r="AI48" s="106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11">
        <v>0</v>
      </c>
      <c r="AP48" s="112">
        <v>0</v>
      </c>
      <c r="AQ48" s="165"/>
      <c r="AR48" s="166">
        <v>0</v>
      </c>
      <c r="AS48" s="167">
        <v>0</v>
      </c>
      <c r="AT48" s="114"/>
      <c r="AU48" s="114"/>
      <c r="AV48" s="114"/>
      <c r="AW48" s="114"/>
      <c r="AX48" s="114"/>
      <c r="AY48" s="114"/>
      <c r="AZ48" s="114"/>
      <c r="BA48" s="114"/>
      <c r="BB48" s="114"/>
      <c r="BC48" s="115"/>
      <c r="BD48" s="116">
        <v>0</v>
      </c>
      <c r="BE48" s="117"/>
      <c r="BF48" s="118">
        <v>0</v>
      </c>
      <c r="BG48" s="119"/>
      <c r="BH48" s="120"/>
      <c r="BI48" s="120"/>
      <c r="BJ48" s="120"/>
      <c r="BK48" s="120"/>
      <c r="BL48" s="120"/>
      <c r="BM48" s="120"/>
      <c r="BN48" s="120"/>
      <c r="BO48" s="120"/>
      <c r="BP48" s="121"/>
      <c r="BQ48" s="116">
        <v>0</v>
      </c>
      <c r="BR48" s="117">
        <v>0</v>
      </c>
      <c r="BS48" s="122">
        <v>0</v>
      </c>
      <c r="BT48" s="113"/>
      <c r="BU48" s="114"/>
      <c r="BV48" s="114"/>
      <c r="BW48" s="114"/>
      <c r="BX48" s="114"/>
      <c r="BY48" s="114"/>
      <c r="BZ48" s="114"/>
      <c r="CA48" s="114"/>
      <c r="CB48" s="114"/>
      <c r="CC48" s="115"/>
      <c r="CD48" s="116">
        <v>0</v>
      </c>
      <c r="CE48" s="182">
        <v>0.25</v>
      </c>
      <c r="CF48" s="176"/>
      <c r="CG48" s="167">
        <v>0</v>
      </c>
      <c r="CH48" s="177">
        <v>0</v>
      </c>
      <c r="CI48" s="117">
        <v>0</v>
      </c>
      <c r="CJ48" s="117">
        <v>0</v>
      </c>
      <c r="CK48" s="107"/>
      <c r="CL48" s="117"/>
      <c r="CM48" s="180" t="s">
        <v>80</v>
      </c>
    </row>
    <row r="49" spans="1:91" s="29" customFormat="1" ht="12.75" customHeight="1">
      <c r="A49" s="110"/>
      <c r="B49" s="209"/>
      <c r="C49" s="209"/>
      <c r="D49" s="151"/>
      <c r="E49" s="151"/>
      <c r="F49" s="12"/>
      <c r="G49" s="207" t="s">
        <v>80</v>
      </c>
      <c r="H49" s="125">
        <v>0</v>
      </c>
      <c r="I49" s="110">
        <v>0</v>
      </c>
      <c r="J49" s="108">
        <v>0</v>
      </c>
      <c r="K49" s="109">
        <v>0</v>
      </c>
      <c r="L49" s="110">
        <v>0</v>
      </c>
      <c r="M49" s="108">
        <v>0</v>
      </c>
      <c r="N49" s="108">
        <v>0</v>
      </c>
      <c r="O49" s="108">
        <v>0</v>
      </c>
      <c r="P49" s="109">
        <v>0</v>
      </c>
      <c r="Q49" s="110">
        <v>0</v>
      </c>
      <c r="R49" s="109">
        <v>0</v>
      </c>
      <c r="S49" s="218">
        <v>0</v>
      </c>
      <c r="T49" s="183">
        <v>15000000</v>
      </c>
      <c r="U49" s="106">
        <v>0</v>
      </c>
      <c r="V49" s="108">
        <v>0</v>
      </c>
      <c r="W49" s="108">
        <v>0</v>
      </c>
      <c r="X49" s="108">
        <v>0</v>
      </c>
      <c r="Y49" s="108">
        <v>0</v>
      </c>
      <c r="Z49" s="108">
        <v>0</v>
      </c>
      <c r="AA49" s="111">
        <v>0</v>
      </c>
      <c r="AB49" s="106">
        <v>0</v>
      </c>
      <c r="AC49" s="108">
        <v>0</v>
      </c>
      <c r="AD49" s="108">
        <v>0</v>
      </c>
      <c r="AE49" s="108">
        <v>0</v>
      </c>
      <c r="AF49" s="108">
        <v>0</v>
      </c>
      <c r="AG49" s="108">
        <v>0</v>
      </c>
      <c r="AH49" s="111">
        <v>0</v>
      </c>
      <c r="AI49" s="106">
        <v>0</v>
      </c>
      <c r="AJ49" s="108">
        <v>0</v>
      </c>
      <c r="AK49" s="108">
        <v>0</v>
      </c>
      <c r="AL49" s="108">
        <v>0</v>
      </c>
      <c r="AM49" s="108">
        <v>0</v>
      </c>
      <c r="AN49" s="108">
        <v>0</v>
      </c>
      <c r="AO49" s="111">
        <v>0</v>
      </c>
      <c r="AP49" s="112">
        <v>0</v>
      </c>
      <c r="AQ49" s="165"/>
      <c r="AR49" s="166">
        <v>0</v>
      </c>
      <c r="AS49" s="167">
        <v>0</v>
      </c>
      <c r="AT49" s="114"/>
      <c r="AU49" s="114"/>
      <c r="AV49" s="114"/>
      <c r="AW49" s="114"/>
      <c r="AX49" s="114"/>
      <c r="AY49" s="114"/>
      <c r="AZ49" s="114"/>
      <c r="BA49" s="114"/>
      <c r="BB49" s="114"/>
      <c r="BC49" s="115"/>
      <c r="BD49" s="116">
        <v>0</v>
      </c>
      <c r="BE49" s="117"/>
      <c r="BF49" s="118">
        <v>0</v>
      </c>
      <c r="BG49" s="119"/>
      <c r="BH49" s="120"/>
      <c r="BI49" s="120"/>
      <c r="BJ49" s="120"/>
      <c r="BK49" s="120"/>
      <c r="BL49" s="120"/>
      <c r="BM49" s="120"/>
      <c r="BN49" s="120"/>
      <c r="BO49" s="120"/>
      <c r="BP49" s="121"/>
      <c r="BQ49" s="116">
        <v>0</v>
      </c>
      <c r="BR49" s="117">
        <v>0</v>
      </c>
      <c r="BS49" s="122">
        <v>0</v>
      </c>
      <c r="BT49" s="113"/>
      <c r="BU49" s="114"/>
      <c r="BV49" s="114"/>
      <c r="BW49" s="114"/>
      <c r="BX49" s="114"/>
      <c r="BY49" s="114"/>
      <c r="BZ49" s="114"/>
      <c r="CA49" s="114"/>
      <c r="CB49" s="114"/>
      <c r="CC49" s="115"/>
      <c r="CD49" s="116">
        <v>0</v>
      </c>
      <c r="CE49" s="182">
        <v>0.25</v>
      </c>
      <c r="CF49" s="176"/>
      <c r="CG49" s="167">
        <v>0</v>
      </c>
      <c r="CH49" s="177">
        <v>0</v>
      </c>
      <c r="CI49" s="117">
        <v>0</v>
      </c>
      <c r="CJ49" s="117">
        <v>0</v>
      </c>
      <c r="CK49" s="107"/>
      <c r="CL49" s="117"/>
      <c r="CM49" s="180" t="s">
        <v>80</v>
      </c>
    </row>
    <row r="50" spans="1:91" s="29" customFormat="1" ht="12.75" customHeight="1">
      <c r="A50" s="110"/>
      <c r="B50" s="209"/>
      <c r="C50" s="209"/>
      <c r="D50" s="151"/>
      <c r="E50" s="151"/>
      <c r="F50" s="12"/>
      <c r="G50" s="207" t="s">
        <v>80</v>
      </c>
      <c r="H50" s="125">
        <v>0</v>
      </c>
      <c r="I50" s="110">
        <v>0</v>
      </c>
      <c r="J50" s="108">
        <v>0</v>
      </c>
      <c r="K50" s="109">
        <v>0</v>
      </c>
      <c r="L50" s="110">
        <v>0</v>
      </c>
      <c r="M50" s="108">
        <v>0</v>
      </c>
      <c r="N50" s="108">
        <v>0</v>
      </c>
      <c r="O50" s="108">
        <v>0</v>
      </c>
      <c r="P50" s="109">
        <v>0</v>
      </c>
      <c r="Q50" s="110">
        <v>0</v>
      </c>
      <c r="R50" s="109">
        <v>0</v>
      </c>
      <c r="S50" s="218">
        <v>0</v>
      </c>
      <c r="T50" s="183">
        <v>15000000</v>
      </c>
      <c r="U50" s="106">
        <v>0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11">
        <v>0</v>
      </c>
      <c r="AB50" s="106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11">
        <v>0</v>
      </c>
      <c r="AI50" s="106">
        <v>0</v>
      </c>
      <c r="AJ50" s="108">
        <v>0</v>
      </c>
      <c r="AK50" s="108">
        <v>0</v>
      </c>
      <c r="AL50" s="108">
        <v>0</v>
      </c>
      <c r="AM50" s="108">
        <v>0</v>
      </c>
      <c r="AN50" s="108">
        <v>0</v>
      </c>
      <c r="AO50" s="111">
        <v>0</v>
      </c>
      <c r="AP50" s="112">
        <v>0</v>
      </c>
      <c r="AQ50" s="165"/>
      <c r="AR50" s="166">
        <v>0</v>
      </c>
      <c r="AS50" s="167">
        <v>0</v>
      </c>
      <c r="AT50" s="114"/>
      <c r="AU50" s="114"/>
      <c r="AV50" s="114"/>
      <c r="AW50" s="114"/>
      <c r="AX50" s="114"/>
      <c r="AY50" s="114"/>
      <c r="AZ50" s="114"/>
      <c r="BA50" s="114"/>
      <c r="BB50" s="114"/>
      <c r="BC50" s="115"/>
      <c r="BD50" s="116">
        <v>0</v>
      </c>
      <c r="BE50" s="117"/>
      <c r="BF50" s="118">
        <v>0</v>
      </c>
      <c r="BG50" s="119"/>
      <c r="BH50" s="120"/>
      <c r="BI50" s="120"/>
      <c r="BJ50" s="120"/>
      <c r="BK50" s="120"/>
      <c r="BL50" s="120"/>
      <c r="BM50" s="120"/>
      <c r="BN50" s="120"/>
      <c r="BO50" s="120"/>
      <c r="BP50" s="121"/>
      <c r="BQ50" s="116">
        <v>0</v>
      </c>
      <c r="BR50" s="117">
        <v>0</v>
      </c>
      <c r="BS50" s="122">
        <v>0</v>
      </c>
      <c r="BT50" s="113"/>
      <c r="BU50" s="114"/>
      <c r="BV50" s="114"/>
      <c r="BW50" s="114"/>
      <c r="BX50" s="114"/>
      <c r="BY50" s="114"/>
      <c r="BZ50" s="114"/>
      <c r="CA50" s="114"/>
      <c r="CB50" s="114"/>
      <c r="CC50" s="115"/>
      <c r="CD50" s="116">
        <v>0</v>
      </c>
      <c r="CE50" s="182">
        <v>0.25</v>
      </c>
      <c r="CF50" s="176"/>
      <c r="CG50" s="167">
        <v>0</v>
      </c>
      <c r="CH50" s="177">
        <v>0</v>
      </c>
      <c r="CI50" s="117">
        <v>0</v>
      </c>
      <c r="CJ50" s="117">
        <v>0</v>
      </c>
      <c r="CK50" s="107"/>
      <c r="CL50" s="117"/>
      <c r="CM50" s="180" t="s">
        <v>80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16">
    <mergeCell ref="C1:K1"/>
    <mergeCell ref="L1:N1"/>
    <mergeCell ref="J4:R4"/>
    <mergeCell ref="BT2:CC2"/>
    <mergeCell ref="AT2:BC2"/>
    <mergeCell ref="BG2:BR2"/>
    <mergeCell ref="G2:R2"/>
    <mergeCell ref="G4:I4"/>
    <mergeCell ref="J5:R5"/>
    <mergeCell ref="A6:A7"/>
    <mergeCell ref="B6:B7"/>
    <mergeCell ref="C6:C7"/>
    <mergeCell ref="D6:D7"/>
    <mergeCell ref="E6:E7"/>
    <mergeCell ref="F6:F7"/>
    <mergeCell ref="G6:G7"/>
  </mergeCells>
  <printOptions/>
  <pageMargins left="0.4724409448818898" right="0.36" top="0.1968503937007874" bottom="0.2362204724409449" header="0.1968503937007874" footer="0.2362204724409449"/>
  <pageSetup horizontalDpi="360" verticalDpi="360" orientation="landscape" paperSize="9" scale="90" r:id="rId2"/>
  <headerFooter alignWithMargins="0">
    <oddFooter>&amp;L&amp;"Arial,Grassetto"&amp;20 1&amp;C&amp;"Rockwell,Grassetto"&amp;8Classifiche by by NET.line Srl * 3T.Top Trial Team- Piacenza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CN5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:D5"/>
    </sheetView>
  </sheetViews>
  <sheetFormatPr defaultColWidth="9.140625" defaultRowHeight="12.75"/>
  <cols>
    <col min="1" max="1" width="5.00390625" style="2" customWidth="1"/>
    <col min="2" max="2" width="5.57421875" style="2" customWidth="1"/>
    <col min="3" max="3" width="24.7109375" style="2" customWidth="1"/>
    <col min="4" max="4" width="15.7109375" style="2" customWidth="1"/>
    <col min="5" max="5" width="13.7109375" style="2" customWidth="1"/>
    <col min="6" max="6" width="12.7109375" style="2" customWidth="1"/>
    <col min="7" max="7" width="10.7109375" style="2" customWidth="1"/>
    <col min="8" max="8" width="5.7109375" style="0" customWidth="1"/>
    <col min="9" max="16" width="4.7109375" style="0" customWidth="1"/>
    <col min="17" max="18" width="4.7109375" style="2" customWidth="1"/>
    <col min="19" max="19" width="6.8515625" style="211" customWidth="1"/>
    <col min="20" max="20" width="15.421875" style="0" bestFit="1" customWidth="1"/>
    <col min="27" max="27" width="9.140625" style="2" customWidth="1"/>
    <col min="34" max="34" width="9.140625" style="2" customWidth="1"/>
    <col min="41" max="41" width="9.140625" style="2" customWidth="1"/>
    <col min="42" max="42" width="9.7109375" style="63" customWidth="1"/>
    <col min="43" max="45" width="6.7109375" style="157" customWidth="1"/>
    <col min="46" max="56" width="5.7109375" style="81" customWidth="1"/>
    <col min="57" max="57" width="3.7109375" style="81" customWidth="1"/>
    <col min="58" max="58" width="9.7109375" style="76" customWidth="1"/>
    <col min="59" max="69" width="5.7109375" style="24" customWidth="1"/>
    <col min="70" max="70" width="3.7109375" style="24" customWidth="1"/>
    <col min="71" max="71" width="9.7109375" style="77" customWidth="1"/>
    <col min="72" max="81" width="5.7109375" style="24" customWidth="1"/>
    <col min="82" max="82" width="5.7109375" style="0" customWidth="1"/>
    <col min="83" max="84" width="8.7109375" style="0" customWidth="1"/>
    <col min="85" max="85" width="5.28125" style="0" customWidth="1"/>
    <col min="86" max="86" width="6.7109375" style="0" customWidth="1"/>
    <col min="87" max="89" width="5.7109375" style="2" customWidth="1"/>
    <col min="90" max="90" width="5.7109375" style="0" customWidth="1"/>
  </cols>
  <sheetData>
    <row r="1" spans="3:28" ht="90" customHeight="1">
      <c r="C1" s="228" t="str">
        <f>Dati!B1</f>
        <v>CIT</v>
      </c>
      <c r="D1" s="228"/>
      <c r="E1" s="228"/>
      <c r="F1" s="228"/>
      <c r="G1" s="228"/>
      <c r="H1" s="228"/>
      <c r="I1" s="228"/>
      <c r="J1" s="228"/>
      <c r="K1" s="228"/>
      <c r="L1" s="229" t="s">
        <v>74</v>
      </c>
      <c r="M1" s="229"/>
      <c r="N1" s="229"/>
      <c r="O1" s="148"/>
      <c r="P1" s="148"/>
      <c r="Q1" s="185"/>
      <c r="S1" s="210"/>
      <c r="U1" s="1"/>
      <c r="V1" s="1"/>
      <c r="W1" s="1"/>
      <c r="X1" s="1"/>
      <c r="Y1" s="1"/>
      <c r="Z1" s="1"/>
      <c r="AA1" s="11"/>
      <c r="AB1" s="1"/>
    </row>
    <row r="2" spans="7:88" ht="30" customHeight="1" thickBot="1"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U2" s="1"/>
      <c r="V2" s="1"/>
      <c r="W2" s="1"/>
      <c r="X2" s="1"/>
      <c r="Y2" s="1"/>
      <c r="Z2" s="1"/>
      <c r="AA2" s="11"/>
      <c r="AB2" s="1"/>
      <c r="AT2" s="234"/>
      <c r="AU2" s="235"/>
      <c r="AV2" s="235"/>
      <c r="AW2" s="235"/>
      <c r="AX2" s="235"/>
      <c r="AY2" s="235"/>
      <c r="AZ2" s="235"/>
      <c r="BA2" s="235"/>
      <c r="BB2" s="235"/>
      <c r="BC2" s="236"/>
      <c r="BD2" s="69"/>
      <c r="BE2" s="69"/>
      <c r="BF2" s="66"/>
      <c r="BG2" s="237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78"/>
      <c r="BT2" s="231"/>
      <c r="BU2" s="232"/>
      <c r="BV2" s="232"/>
      <c r="BW2" s="232"/>
      <c r="BX2" s="232"/>
      <c r="BY2" s="232"/>
      <c r="BZ2" s="232"/>
      <c r="CA2" s="232"/>
      <c r="CB2" s="232"/>
      <c r="CC2" s="233"/>
      <c r="CD2" s="2"/>
      <c r="CE2" s="2"/>
      <c r="CF2" s="2"/>
      <c r="CG2" s="2"/>
      <c r="CH2" s="2"/>
      <c r="CI2" s="84"/>
      <c r="CJ2" s="84"/>
    </row>
    <row r="3" spans="1:88" ht="30" customHeight="1" thickTop="1">
      <c r="A3" s="87" t="str">
        <f>+Dati!B3</f>
        <v>2-SAN MARINO</v>
      </c>
      <c r="G3" s="187"/>
      <c r="H3" s="148"/>
      <c r="I3" s="148"/>
      <c r="K3" s="186"/>
      <c r="L3" s="147"/>
      <c r="M3" s="148"/>
      <c r="O3" s="136"/>
      <c r="P3" s="136"/>
      <c r="Q3" s="136"/>
      <c r="R3" s="136"/>
      <c r="S3" s="212"/>
      <c r="U3" s="1"/>
      <c r="V3" s="1"/>
      <c r="W3" s="1"/>
      <c r="X3" s="1"/>
      <c r="Y3" s="1"/>
      <c r="Z3" s="1"/>
      <c r="AA3" s="11"/>
      <c r="AB3" s="1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6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2"/>
      <c r="BR3" s="2"/>
      <c r="BS3" s="78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2"/>
      <c r="CE3" s="2"/>
      <c r="CF3" s="2"/>
      <c r="CG3" s="2"/>
      <c r="CH3" s="2"/>
      <c r="CI3" s="84"/>
      <c r="CJ3" s="84"/>
    </row>
    <row r="4" spans="1:92" ht="30" customHeight="1">
      <c r="A4" s="188" t="s">
        <v>75</v>
      </c>
      <c r="C4" s="4">
        <f>+Dati!B5</f>
      </c>
      <c r="G4" s="240"/>
      <c r="H4" s="240"/>
      <c r="I4" s="240"/>
      <c r="J4" s="230" t="s">
        <v>30</v>
      </c>
      <c r="K4" s="230"/>
      <c r="L4" s="230"/>
      <c r="M4" s="230"/>
      <c r="N4" s="230"/>
      <c r="O4" s="230"/>
      <c r="P4" s="230"/>
      <c r="Q4" s="230"/>
      <c r="R4" s="230"/>
      <c r="S4" s="213"/>
      <c r="U4" s="1"/>
      <c r="V4" s="1"/>
      <c r="W4" s="1"/>
      <c r="X4" s="1"/>
      <c r="Y4" s="1"/>
      <c r="Z4" s="1"/>
      <c r="AA4" s="11"/>
      <c r="AB4" s="1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6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78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85"/>
      <c r="CE4" s="85"/>
      <c r="CF4" s="85"/>
      <c r="CG4" s="85"/>
      <c r="CH4" s="86" t="s">
        <v>51</v>
      </c>
      <c r="CN4" s="203">
        <f>ROUND(CG9,0)</f>
        <v>0</v>
      </c>
    </row>
    <row r="5" spans="1:86" ht="48" customHeight="1" thickBot="1">
      <c r="A5" s="189"/>
      <c r="B5" s="185"/>
      <c r="C5" s="185" t="s">
        <v>210</v>
      </c>
      <c r="D5" s="186">
        <v>0.6979166666666666</v>
      </c>
      <c r="E5" s="147" t="s">
        <v>62</v>
      </c>
      <c r="F5" s="190" t="str">
        <f>+Dati!B7</f>
        <v>Ghini Fabrizio</v>
      </c>
      <c r="G5" s="184"/>
      <c r="H5" s="184"/>
      <c r="I5" s="184"/>
      <c r="J5" s="241" t="s">
        <v>201</v>
      </c>
      <c r="K5" s="241"/>
      <c r="L5" s="241"/>
      <c r="M5" s="241"/>
      <c r="N5" s="241"/>
      <c r="O5" s="241"/>
      <c r="P5" s="241"/>
      <c r="Q5" s="241"/>
      <c r="R5" s="241"/>
      <c r="S5" s="214"/>
      <c r="U5" s="1"/>
      <c r="V5" s="1"/>
      <c r="W5" s="1"/>
      <c r="X5" s="1"/>
      <c r="Y5" s="1"/>
      <c r="Z5" s="1"/>
      <c r="AA5" s="11"/>
      <c r="AB5" s="1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6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78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85"/>
      <c r="CE5" s="168">
        <v>0.25</v>
      </c>
      <c r="CF5" s="169"/>
      <c r="CG5" s="170"/>
      <c r="CH5" s="170"/>
    </row>
    <row r="6" spans="1:91" s="3" customFormat="1" ht="12.75" customHeight="1" thickBot="1" thickTop="1">
      <c r="A6" s="242" t="s">
        <v>0</v>
      </c>
      <c r="B6" s="244" t="s">
        <v>1</v>
      </c>
      <c r="C6" s="244" t="s">
        <v>2</v>
      </c>
      <c r="D6" s="244" t="s">
        <v>3</v>
      </c>
      <c r="E6" s="244" t="s">
        <v>47</v>
      </c>
      <c r="F6" s="246" t="s">
        <v>21</v>
      </c>
      <c r="G6" s="248"/>
      <c r="H6" s="47" t="s">
        <v>15</v>
      </c>
      <c r="I6" s="127" t="s">
        <v>17</v>
      </c>
      <c r="J6" s="128" t="s">
        <v>17</v>
      </c>
      <c r="K6" s="131" t="s">
        <v>17</v>
      </c>
      <c r="L6" s="54" t="s">
        <v>0</v>
      </c>
      <c r="M6" s="55" t="s">
        <v>0</v>
      </c>
      <c r="N6" s="55" t="s">
        <v>0</v>
      </c>
      <c r="O6" s="55" t="s">
        <v>0</v>
      </c>
      <c r="P6" s="56" t="s">
        <v>0</v>
      </c>
      <c r="Q6" s="54" t="s">
        <v>22</v>
      </c>
      <c r="R6" s="56" t="s">
        <v>22</v>
      </c>
      <c r="S6" s="215" t="s">
        <v>23</v>
      </c>
      <c r="U6" s="8"/>
      <c r="V6" s="9"/>
      <c r="W6" s="9"/>
      <c r="X6" s="9" t="s">
        <v>4</v>
      </c>
      <c r="Y6" s="9"/>
      <c r="Z6" s="9"/>
      <c r="AA6" s="10" t="s">
        <v>12</v>
      </c>
      <c r="AB6" s="8"/>
      <c r="AC6" s="9"/>
      <c r="AD6" s="9"/>
      <c r="AE6" s="9" t="s">
        <v>5</v>
      </c>
      <c r="AF6" s="9"/>
      <c r="AG6" s="9"/>
      <c r="AH6" s="10" t="s">
        <v>13</v>
      </c>
      <c r="AI6" s="8"/>
      <c r="AJ6" s="9"/>
      <c r="AK6" s="9"/>
      <c r="AL6" s="9" t="s">
        <v>6</v>
      </c>
      <c r="AM6" s="9"/>
      <c r="AN6" s="9"/>
      <c r="AO6" s="10" t="s">
        <v>14</v>
      </c>
      <c r="AP6" s="64"/>
      <c r="AQ6" s="158" t="s">
        <v>64</v>
      </c>
      <c r="AR6" s="159" t="s">
        <v>65</v>
      </c>
      <c r="AS6" s="160" t="s">
        <v>66</v>
      </c>
      <c r="AT6" s="70" t="s">
        <v>18</v>
      </c>
      <c r="AU6" s="71" t="s">
        <v>18</v>
      </c>
      <c r="AV6" s="71" t="s">
        <v>18</v>
      </c>
      <c r="AW6" s="71" t="s">
        <v>18</v>
      </c>
      <c r="AX6" s="71" t="s">
        <v>18</v>
      </c>
      <c r="AY6" s="71" t="s">
        <v>18</v>
      </c>
      <c r="AZ6" s="71" t="s">
        <v>18</v>
      </c>
      <c r="BA6" s="71" t="s">
        <v>18</v>
      </c>
      <c r="BB6" s="71" t="s">
        <v>18</v>
      </c>
      <c r="BC6" s="72" t="s">
        <v>18</v>
      </c>
      <c r="BD6" s="25" t="s">
        <v>25</v>
      </c>
      <c r="BE6" s="82"/>
      <c r="BF6" s="67"/>
      <c r="BG6" s="17" t="s">
        <v>19</v>
      </c>
      <c r="BH6" s="18" t="s">
        <v>19</v>
      </c>
      <c r="BI6" s="18" t="s">
        <v>19</v>
      </c>
      <c r="BJ6" s="18" t="s">
        <v>19</v>
      </c>
      <c r="BK6" s="18" t="s">
        <v>19</v>
      </c>
      <c r="BL6" s="18" t="s">
        <v>19</v>
      </c>
      <c r="BM6" s="18" t="s">
        <v>19</v>
      </c>
      <c r="BN6" s="18" t="s">
        <v>19</v>
      </c>
      <c r="BO6" s="18" t="s">
        <v>19</v>
      </c>
      <c r="BP6" s="19" t="s">
        <v>19</v>
      </c>
      <c r="BQ6" s="25" t="s">
        <v>25</v>
      </c>
      <c r="BR6" s="82"/>
      <c r="BS6" s="79"/>
      <c r="BT6" s="17" t="s">
        <v>20</v>
      </c>
      <c r="BU6" s="18" t="s">
        <v>20</v>
      </c>
      <c r="BV6" s="18" t="s">
        <v>20</v>
      </c>
      <c r="BW6" s="18" t="s">
        <v>20</v>
      </c>
      <c r="BX6" s="18" t="s">
        <v>20</v>
      </c>
      <c r="BY6" s="18" t="s">
        <v>20</v>
      </c>
      <c r="BZ6" s="18" t="s">
        <v>20</v>
      </c>
      <c r="CA6" s="18" t="s">
        <v>20</v>
      </c>
      <c r="CB6" s="18" t="s">
        <v>20</v>
      </c>
      <c r="CC6" s="19" t="s">
        <v>20</v>
      </c>
      <c r="CD6" s="25" t="s">
        <v>25</v>
      </c>
      <c r="CE6" s="171" t="s">
        <v>64</v>
      </c>
      <c r="CF6" s="171" t="s">
        <v>69</v>
      </c>
      <c r="CG6" s="172" t="s">
        <v>66</v>
      </c>
      <c r="CH6" s="172" t="s">
        <v>70</v>
      </c>
      <c r="CI6" s="82"/>
      <c r="CJ6" s="82" t="s">
        <v>76</v>
      </c>
      <c r="CK6" s="13" t="s">
        <v>49</v>
      </c>
      <c r="CL6" s="82" t="s">
        <v>22</v>
      </c>
      <c r="CM6" s="178"/>
    </row>
    <row r="7" spans="1:91" s="3" customFormat="1" ht="12.75" customHeight="1" thickBot="1" thickTop="1">
      <c r="A7" s="243"/>
      <c r="B7" s="245"/>
      <c r="C7" s="245"/>
      <c r="D7" s="245"/>
      <c r="E7" s="245"/>
      <c r="F7" s="247"/>
      <c r="G7" s="249"/>
      <c r="H7" s="50" t="s">
        <v>16</v>
      </c>
      <c r="I7" s="57">
        <v>1</v>
      </c>
      <c r="J7" s="58">
        <v>2</v>
      </c>
      <c r="K7" s="59">
        <v>3</v>
      </c>
      <c r="L7" s="57">
        <v>0</v>
      </c>
      <c r="M7" s="58">
        <v>1</v>
      </c>
      <c r="N7" s="58">
        <v>2</v>
      </c>
      <c r="O7" s="58">
        <v>3</v>
      </c>
      <c r="P7" s="59">
        <v>5</v>
      </c>
      <c r="Q7" s="60" t="s">
        <v>23</v>
      </c>
      <c r="R7" s="61" t="s">
        <v>24</v>
      </c>
      <c r="S7" s="216" t="s">
        <v>63</v>
      </c>
      <c r="T7" s="4" t="s">
        <v>10</v>
      </c>
      <c r="U7" s="5" t="s">
        <v>7</v>
      </c>
      <c r="V7" s="6">
        <v>0</v>
      </c>
      <c r="W7" s="6">
        <v>1</v>
      </c>
      <c r="X7" s="6">
        <v>2</v>
      </c>
      <c r="Y7" s="6">
        <v>3</v>
      </c>
      <c r="Z7" s="6">
        <v>5</v>
      </c>
      <c r="AA7" s="7" t="s">
        <v>11</v>
      </c>
      <c r="AB7" s="5" t="s">
        <v>8</v>
      </c>
      <c r="AC7" s="6">
        <v>0</v>
      </c>
      <c r="AD7" s="6">
        <v>1</v>
      </c>
      <c r="AE7" s="6">
        <v>2</v>
      </c>
      <c r="AF7" s="6">
        <v>3</v>
      </c>
      <c r="AG7" s="6">
        <v>5</v>
      </c>
      <c r="AH7" s="7" t="s">
        <v>11</v>
      </c>
      <c r="AI7" s="5" t="s">
        <v>9</v>
      </c>
      <c r="AJ7" s="6">
        <v>0</v>
      </c>
      <c r="AK7" s="6">
        <v>1</v>
      </c>
      <c r="AL7" s="6">
        <v>2</v>
      </c>
      <c r="AM7" s="6">
        <v>3</v>
      </c>
      <c r="AN7" s="6">
        <v>5</v>
      </c>
      <c r="AO7" s="7" t="s">
        <v>11</v>
      </c>
      <c r="AP7" s="65" t="s">
        <v>1</v>
      </c>
      <c r="AQ7" s="161" t="s">
        <v>67</v>
      </c>
      <c r="AR7" s="198" t="s">
        <v>67</v>
      </c>
      <c r="AS7" s="162" t="s">
        <v>68</v>
      </c>
      <c r="AT7" s="73">
        <v>1</v>
      </c>
      <c r="AU7" s="74">
        <v>2</v>
      </c>
      <c r="AV7" s="74">
        <v>3</v>
      </c>
      <c r="AW7" s="74">
        <v>4</v>
      </c>
      <c r="AX7" s="74">
        <v>5</v>
      </c>
      <c r="AY7" s="74">
        <v>6</v>
      </c>
      <c r="AZ7" s="74">
        <v>7</v>
      </c>
      <c r="BA7" s="74">
        <v>8</v>
      </c>
      <c r="BB7" s="74">
        <v>9</v>
      </c>
      <c r="BC7" s="75">
        <v>10</v>
      </c>
      <c r="BD7" s="26" t="s">
        <v>28</v>
      </c>
      <c r="BE7" s="83" t="s">
        <v>48</v>
      </c>
      <c r="BF7" s="68" t="s">
        <v>1</v>
      </c>
      <c r="BG7" s="20">
        <v>1</v>
      </c>
      <c r="BH7" s="21">
        <v>2</v>
      </c>
      <c r="BI7" s="21">
        <v>3</v>
      </c>
      <c r="BJ7" s="21">
        <v>4</v>
      </c>
      <c r="BK7" s="21">
        <v>5</v>
      </c>
      <c r="BL7" s="21">
        <v>6</v>
      </c>
      <c r="BM7" s="21">
        <v>7</v>
      </c>
      <c r="BN7" s="21">
        <v>8</v>
      </c>
      <c r="BO7" s="21">
        <v>9</v>
      </c>
      <c r="BP7" s="22">
        <v>10</v>
      </c>
      <c r="BQ7" s="26" t="s">
        <v>27</v>
      </c>
      <c r="BR7" s="83" t="s">
        <v>48</v>
      </c>
      <c r="BS7" s="80" t="s">
        <v>1</v>
      </c>
      <c r="BT7" s="20">
        <v>1</v>
      </c>
      <c r="BU7" s="21">
        <v>2</v>
      </c>
      <c r="BV7" s="21">
        <v>3</v>
      </c>
      <c r="BW7" s="21">
        <v>4</v>
      </c>
      <c r="BX7" s="21">
        <v>5</v>
      </c>
      <c r="BY7" s="21">
        <v>6</v>
      </c>
      <c r="BZ7" s="21">
        <v>7</v>
      </c>
      <c r="CA7" s="21">
        <v>8</v>
      </c>
      <c r="CB7" s="21">
        <v>9</v>
      </c>
      <c r="CC7" s="22">
        <v>10</v>
      </c>
      <c r="CD7" s="26" t="s">
        <v>26</v>
      </c>
      <c r="CE7" s="173" t="s">
        <v>71</v>
      </c>
      <c r="CF7" s="173" t="s">
        <v>71</v>
      </c>
      <c r="CG7" s="169" t="s">
        <v>72</v>
      </c>
      <c r="CH7" s="169" t="s">
        <v>55</v>
      </c>
      <c r="CI7" s="83" t="s">
        <v>48</v>
      </c>
      <c r="CJ7" s="83" t="s">
        <v>77</v>
      </c>
      <c r="CK7" s="14" t="s">
        <v>50</v>
      </c>
      <c r="CL7" s="83" t="s">
        <v>24</v>
      </c>
      <c r="CM7" s="178" t="s">
        <v>73</v>
      </c>
    </row>
    <row r="8" spans="1:91" s="29" customFormat="1" ht="12.75" customHeight="1" thickTop="1">
      <c r="A8" s="124">
        <v>1</v>
      </c>
      <c r="B8" s="209">
        <v>303</v>
      </c>
      <c r="C8" s="209" t="s">
        <v>202</v>
      </c>
      <c r="D8" s="151" t="s">
        <v>128</v>
      </c>
      <c r="E8" s="151" t="s">
        <v>203</v>
      </c>
      <c r="F8" s="12" t="s">
        <v>105</v>
      </c>
      <c r="G8" s="206">
        <f aca="true" t="shared" si="0" ref="G8:G50">IF(CI8=9,"Ritirato",IF(CK8=9,"Parco chiuso",IF(CM8="FT","Fuori tempo","")))</f>
      </c>
      <c r="H8" s="126">
        <v>44</v>
      </c>
      <c r="I8" s="124">
        <v>13</v>
      </c>
      <c r="J8" s="129">
        <v>17</v>
      </c>
      <c r="K8" s="130">
        <v>14</v>
      </c>
      <c r="L8" s="124">
        <v>6</v>
      </c>
      <c r="M8" s="129">
        <v>8</v>
      </c>
      <c r="N8" s="129">
        <v>2</v>
      </c>
      <c r="O8" s="129">
        <v>4</v>
      </c>
      <c r="P8" s="130">
        <v>4</v>
      </c>
      <c r="Q8" s="205">
        <v>0</v>
      </c>
      <c r="R8" s="130">
        <v>0</v>
      </c>
      <c r="S8" s="217">
        <v>4.27</v>
      </c>
      <c r="T8" s="183">
        <f aca="true" t="shared" si="1" ref="T8:T50">+L8*10000+M8*1000+N8*100+O8*10+P8*1+(S8*1440)*-1+(150-(I8+J8+K8))*100000</f>
        <v>10662095.2</v>
      </c>
      <c r="U8" s="91">
        <f aca="true" t="shared" si="2" ref="U8:U50">+V8*0+W8*1+X8*2+Y8*3+Z8*5</f>
        <v>0</v>
      </c>
      <c r="V8" s="93">
        <f aca="true" t="shared" si="3" ref="V8:V50">COUNTIF(AT8:BC8,0)</f>
        <v>0</v>
      </c>
      <c r="W8" s="93">
        <f aca="true" t="shared" si="4" ref="W8:W50">COUNTIF(AT8:BC8,1)</f>
        <v>0</v>
      </c>
      <c r="X8" s="93">
        <f aca="true" t="shared" si="5" ref="X8:X50">COUNTIF(AT8:BC8,2)</f>
        <v>0</v>
      </c>
      <c r="Y8" s="93">
        <f aca="true" t="shared" si="6" ref="Y8:Y50">COUNTIF(AT8:BC8,3)</f>
        <v>0</v>
      </c>
      <c r="Z8" s="93">
        <f aca="true" t="shared" si="7" ref="Z8:Z50">COUNTIF(AT8:BC8,5)</f>
        <v>0</v>
      </c>
      <c r="AA8" s="94">
        <f aca="true" t="shared" si="8" ref="AA8:AA50">SUM(V8:Z8)</f>
        <v>0</v>
      </c>
      <c r="AB8" s="91">
        <f aca="true" t="shared" si="9" ref="AB8:AB50">+AC8*0+AD8*1+AE8*2+AF8*3+AG8*5</f>
        <v>0</v>
      </c>
      <c r="AC8" s="93">
        <f aca="true" t="shared" si="10" ref="AC8:AC50">COUNTIF(BG8:BP8,0)</f>
        <v>0</v>
      </c>
      <c r="AD8" s="93">
        <f aca="true" t="shared" si="11" ref="AD8:AD50">COUNTIF(BG8:BP8,1)</f>
        <v>0</v>
      </c>
      <c r="AE8" s="93">
        <f aca="true" t="shared" si="12" ref="AE8:AE50">COUNTIF(BG8:BP8,2)</f>
        <v>0</v>
      </c>
      <c r="AF8" s="93">
        <f aca="true" t="shared" si="13" ref="AF8:AF50">COUNTIF(BG8:BP8,3)</f>
        <v>0</v>
      </c>
      <c r="AG8" s="93">
        <f aca="true" t="shared" si="14" ref="AG8:AG50">COUNTIF(BG8:BP8,5)</f>
        <v>0</v>
      </c>
      <c r="AH8" s="94">
        <f aca="true" t="shared" si="15" ref="AH8:AH50">SUM(AC8:AG8)</f>
        <v>0</v>
      </c>
      <c r="AI8" s="91">
        <f aca="true" t="shared" si="16" ref="AI8:AI50">+AJ8*0+AK8*1+AL8*2+AM8*3+AN8*5</f>
        <v>0</v>
      </c>
      <c r="AJ8" s="93">
        <f aca="true" t="shared" si="17" ref="AJ8:AJ50">COUNTIF(BT8:CC8,0)</f>
        <v>0</v>
      </c>
      <c r="AK8" s="93">
        <f aca="true" t="shared" si="18" ref="AK8:AK50">COUNTIF(BT8:CC8,1)</f>
        <v>0</v>
      </c>
      <c r="AL8" s="93">
        <f aca="true" t="shared" si="19" ref="AL8:AL50">COUNTIF(BT8:CC8,2)</f>
        <v>0</v>
      </c>
      <c r="AM8" s="93">
        <f aca="true" t="shared" si="20" ref="AM8:AM50">COUNTIF(BT8:CC8,3)</f>
        <v>0</v>
      </c>
      <c r="AN8" s="93">
        <f aca="true" t="shared" si="21" ref="AN8:AN50">COUNTIF(BT8:CC8,5)</f>
        <v>0</v>
      </c>
      <c r="AO8" s="94">
        <f aca="true" t="shared" si="22" ref="AO8:AO50">SUM(AJ8:AN8)</f>
        <v>0</v>
      </c>
      <c r="AP8" s="95">
        <f aca="true" t="shared" si="23" ref="AP8:AP50">+B8</f>
        <v>303</v>
      </c>
      <c r="AQ8" s="163"/>
      <c r="AR8" s="197">
        <f aca="true" t="shared" si="24" ref="AR8:AR50">+AQ8</f>
        <v>0</v>
      </c>
      <c r="AS8" s="164">
        <f aca="true" t="shared" si="25" ref="AS8:AS50">(+AR8-AQ8)*1440</f>
        <v>0</v>
      </c>
      <c r="AT8" s="97"/>
      <c r="AU8" s="97"/>
      <c r="AV8" s="97"/>
      <c r="AW8" s="97"/>
      <c r="AX8" s="97"/>
      <c r="AY8" s="97"/>
      <c r="AZ8" s="97"/>
      <c r="BA8" s="97"/>
      <c r="BB8" s="97"/>
      <c r="BC8" s="98"/>
      <c r="BD8" s="116">
        <f aca="true" t="shared" si="26" ref="BD8:BD50">SUM(AT8:BC8)</f>
        <v>0</v>
      </c>
      <c r="BE8" s="100"/>
      <c r="BF8" s="101">
        <f aca="true" t="shared" si="27" ref="BF8:BF50">+B8</f>
        <v>303</v>
      </c>
      <c r="BG8" s="102"/>
      <c r="BH8" s="103"/>
      <c r="BI8" s="103"/>
      <c r="BJ8" s="103"/>
      <c r="BK8" s="103"/>
      <c r="BL8" s="103"/>
      <c r="BM8" s="103"/>
      <c r="BN8" s="103"/>
      <c r="BO8" s="103"/>
      <c r="BP8" s="104"/>
      <c r="BQ8" s="99">
        <f aca="true" t="shared" si="28" ref="BQ8:BQ50">SUM(BG8:BP8)</f>
        <v>0</v>
      </c>
      <c r="BR8" s="100">
        <f aca="true" t="shared" si="29" ref="BR8:BR50">+BE8</f>
        <v>0</v>
      </c>
      <c r="BS8" s="105">
        <f aca="true" t="shared" si="30" ref="BS8:BS50">+B8</f>
        <v>303</v>
      </c>
      <c r="BT8" s="96"/>
      <c r="BU8" s="97"/>
      <c r="BV8" s="97"/>
      <c r="BW8" s="97"/>
      <c r="BX8" s="97"/>
      <c r="BY8" s="97"/>
      <c r="BZ8" s="97"/>
      <c r="CA8" s="97"/>
      <c r="CB8" s="97"/>
      <c r="CC8" s="98"/>
      <c r="CD8" s="99">
        <f aca="true" t="shared" si="31" ref="CD8:CD50">SUM(BT8:CC8)</f>
        <v>0</v>
      </c>
      <c r="CE8" s="181">
        <f aca="true" t="shared" si="32" ref="CE8:CE50">+AR8+tempo2</f>
        <v>0.25</v>
      </c>
      <c r="CF8" s="174"/>
      <c r="CG8" s="164">
        <f aca="true" t="shared" si="33" ref="CG8:CG50">IF(CF8&lt;CE8,0,(+CF8-CE8)*1440)</f>
        <v>0</v>
      </c>
      <c r="CH8" s="175">
        <f aca="true" t="shared" si="34" ref="CH8:CH50">+CF8-AR8</f>
        <v>0</v>
      </c>
      <c r="CI8" s="100">
        <f aca="true" t="shared" si="35" ref="CI8:CI50">+BR8</f>
        <v>0</v>
      </c>
      <c r="CJ8" s="204">
        <f aca="true" t="shared" si="36" ref="CJ8:CJ50">+CG8+AS8</f>
        <v>0</v>
      </c>
      <c r="CK8" s="92"/>
      <c r="CL8" s="100"/>
      <c r="CM8" s="179">
        <f aca="true" t="shared" si="37" ref="CM8:CM50">IF(CJ8&gt;20,"FT","")</f>
      </c>
    </row>
    <row r="9" spans="1:91" s="29" customFormat="1" ht="12.75" customHeight="1">
      <c r="A9" s="110">
        <v>2</v>
      </c>
      <c r="B9" s="209">
        <v>304</v>
      </c>
      <c r="C9" s="209" t="s">
        <v>204</v>
      </c>
      <c r="D9" s="151" t="s">
        <v>107</v>
      </c>
      <c r="E9" s="151"/>
      <c r="F9" s="12" t="s">
        <v>99</v>
      </c>
      <c r="G9" s="207">
        <f t="shared" si="0"/>
      </c>
      <c r="H9" s="125">
        <v>45</v>
      </c>
      <c r="I9" s="110">
        <v>22</v>
      </c>
      <c r="J9" s="108">
        <v>12</v>
      </c>
      <c r="K9" s="109">
        <v>11</v>
      </c>
      <c r="L9" s="110">
        <v>8</v>
      </c>
      <c r="M9" s="108">
        <v>3</v>
      </c>
      <c r="N9" s="108">
        <v>1</v>
      </c>
      <c r="O9" s="108">
        <v>10</v>
      </c>
      <c r="P9" s="109">
        <v>2</v>
      </c>
      <c r="Q9" s="110">
        <v>0</v>
      </c>
      <c r="R9" s="109">
        <v>0</v>
      </c>
      <c r="S9" s="218">
        <v>5.01</v>
      </c>
      <c r="T9" s="183">
        <f t="shared" si="1"/>
        <v>10575987.6</v>
      </c>
      <c r="U9" s="106">
        <f t="shared" si="2"/>
        <v>0</v>
      </c>
      <c r="V9" s="108">
        <f t="shared" si="3"/>
        <v>0</v>
      </c>
      <c r="W9" s="108">
        <f t="shared" si="4"/>
        <v>0</v>
      </c>
      <c r="X9" s="108">
        <f t="shared" si="5"/>
        <v>0</v>
      </c>
      <c r="Y9" s="108">
        <f t="shared" si="6"/>
        <v>0</v>
      </c>
      <c r="Z9" s="108">
        <f t="shared" si="7"/>
        <v>0</v>
      </c>
      <c r="AA9" s="111">
        <f t="shared" si="8"/>
        <v>0</v>
      </c>
      <c r="AB9" s="106">
        <f t="shared" si="9"/>
        <v>0</v>
      </c>
      <c r="AC9" s="108">
        <f t="shared" si="10"/>
        <v>0</v>
      </c>
      <c r="AD9" s="108">
        <f t="shared" si="11"/>
        <v>0</v>
      </c>
      <c r="AE9" s="108">
        <f t="shared" si="12"/>
        <v>0</v>
      </c>
      <c r="AF9" s="108">
        <f t="shared" si="13"/>
        <v>0</v>
      </c>
      <c r="AG9" s="108">
        <f t="shared" si="14"/>
        <v>0</v>
      </c>
      <c r="AH9" s="111">
        <f t="shared" si="15"/>
        <v>0</v>
      </c>
      <c r="AI9" s="106">
        <f t="shared" si="16"/>
        <v>0</v>
      </c>
      <c r="AJ9" s="108">
        <f t="shared" si="17"/>
        <v>0</v>
      </c>
      <c r="AK9" s="108">
        <f t="shared" si="18"/>
        <v>0</v>
      </c>
      <c r="AL9" s="108">
        <f t="shared" si="19"/>
        <v>0</v>
      </c>
      <c r="AM9" s="108">
        <f t="shared" si="20"/>
        <v>0</v>
      </c>
      <c r="AN9" s="108">
        <f t="shared" si="21"/>
        <v>0</v>
      </c>
      <c r="AO9" s="111">
        <f t="shared" si="22"/>
        <v>0</v>
      </c>
      <c r="AP9" s="112">
        <f t="shared" si="23"/>
        <v>304</v>
      </c>
      <c r="AQ9" s="165"/>
      <c r="AR9" s="166">
        <f t="shared" si="24"/>
        <v>0</v>
      </c>
      <c r="AS9" s="167">
        <f t="shared" si="25"/>
        <v>0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5"/>
      <c r="BD9" s="116">
        <f t="shared" si="26"/>
        <v>0</v>
      </c>
      <c r="BE9" s="117"/>
      <c r="BF9" s="118">
        <f t="shared" si="27"/>
        <v>304</v>
      </c>
      <c r="BG9" s="119"/>
      <c r="BH9" s="120"/>
      <c r="BI9" s="120"/>
      <c r="BJ9" s="120"/>
      <c r="BK9" s="120"/>
      <c r="BL9" s="120"/>
      <c r="BM9" s="120"/>
      <c r="BN9" s="120"/>
      <c r="BO9" s="120"/>
      <c r="BP9" s="121"/>
      <c r="BQ9" s="116">
        <f t="shared" si="28"/>
        <v>0</v>
      </c>
      <c r="BR9" s="117">
        <f t="shared" si="29"/>
        <v>0</v>
      </c>
      <c r="BS9" s="122">
        <f t="shared" si="30"/>
        <v>304</v>
      </c>
      <c r="BT9" s="113"/>
      <c r="BU9" s="114"/>
      <c r="BV9" s="114"/>
      <c r="BW9" s="114"/>
      <c r="BX9" s="114"/>
      <c r="BY9" s="114"/>
      <c r="BZ9" s="114"/>
      <c r="CA9" s="114"/>
      <c r="CB9" s="114"/>
      <c r="CC9" s="115"/>
      <c r="CD9" s="116">
        <f t="shared" si="31"/>
        <v>0</v>
      </c>
      <c r="CE9" s="182">
        <f t="shared" si="32"/>
        <v>0.25</v>
      </c>
      <c r="CF9" s="176"/>
      <c r="CG9" s="167">
        <f t="shared" si="33"/>
        <v>0</v>
      </c>
      <c r="CH9" s="177">
        <f t="shared" si="34"/>
        <v>0</v>
      </c>
      <c r="CI9" s="117">
        <f t="shared" si="35"/>
        <v>0</v>
      </c>
      <c r="CJ9" s="117">
        <f t="shared" si="36"/>
        <v>0</v>
      </c>
      <c r="CK9" s="107"/>
      <c r="CL9" s="117"/>
      <c r="CM9" s="180">
        <f t="shared" si="37"/>
      </c>
    </row>
    <row r="10" spans="1:91" s="29" customFormat="1" ht="12.75" customHeight="1">
      <c r="A10" s="110">
        <v>3</v>
      </c>
      <c r="B10" s="209">
        <v>302</v>
      </c>
      <c r="C10" s="209" t="s">
        <v>205</v>
      </c>
      <c r="D10" s="151" t="s">
        <v>128</v>
      </c>
      <c r="E10" s="151" t="s">
        <v>203</v>
      </c>
      <c r="F10" s="12" t="s">
        <v>105</v>
      </c>
      <c r="G10" s="207">
        <f t="shared" si="0"/>
      </c>
      <c r="H10" s="125">
        <v>50</v>
      </c>
      <c r="I10" s="110">
        <v>19</v>
      </c>
      <c r="J10" s="108">
        <v>16</v>
      </c>
      <c r="K10" s="109">
        <v>15</v>
      </c>
      <c r="L10" s="110">
        <v>7</v>
      </c>
      <c r="M10" s="108">
        <v>4</v>
      </c>
      <c r="N10" s="108">
        <v>3</v>
      </c>
      <c r="O10" s="108">
        <v>5</v>
      </c>
      <c r="P10" s="109">
        <v>5</v>
      </c>
      <c r="Q10" s="110">
        <v>0</v>
      </c>
      <c r="R10" s="109">
        <v>0</v>
      </c>
      <c r="S10" s="218">
        <v>5.02</v>
      </c>
      <c r="T10" s="183">
        <f t="shared" si="1"/>
        <v>10067126.2</v>
      </c>
      <c r="U10" s="106">
        <f t="shared" si="2"/>
        <v>0</v>
      </c>
      <c r="V10" s="108">
        <f t="shared" si="3"/>
        <v>0</v>
      </c>
      <c r="W10" s="108">
        <f t="shared" si="4"/>
        <v>0</v>
      </c>
      <c r="X10" s="108">
        <f t="shared" si="5"/>
        <v>0</v>
      </c>
      <c r="Y10" s="108">
        <f t="shared" si="6"/>
        <v>0</v>
      </c>
      <c r="Z10" s="108">
        <f t="shared" si="7"/>
        <v>0</v>
      </c>
      <c r="AA10" s="111">
        <f t="shared" si="8"/>
        <v>0</v>
      </c>
      <c r="AB10" s="106">
        <f t="shared" si="9"/>
        <v>0</v>
      </c>
      <c r="AC10" s="108">
        <f t="shared" si="10"/>
        <v>0</v>
      </c>
      <c r="AD10" s="108">
        <f t="shared" si="11"/>
        <v>0</v>
      </c>
      <c r="AE10" s="108">
        <f t="shared" si="12"/>
        <v>0</v>
      </c>
      <c r="AF10" s="108">
        <f t="shared" si="13"/>
        <v>0</v>
      </c>
      <c r="AG10" s="108">
        <f t="shared" si="14"/>
        <v>0</v>
      </c>
      <c r="AH10" s="111">
        <f t="shared" si="15"/>
        <v>0</v>
      </c>
      <c r="AI10" s="106">
        <f t="shared" si="16"/>
        <v>0</v>
      </c>
      <c r="AJ10" s="108">
        <f t="shared" si="17"/>
        <v>0</v>
      </c>
      <c r="AK10" s="108">
        <f t="shared" si="18"/>
        <v>0</v>
      </c>
      <c r="AL10" s="108">
        <f t="shared" si="19"/>
        <v>0</v>
      </c>
      <c r="AM10" s="108">
        <f t="shared" si="20"/>
        <v>0</v>
      </c>
      <c r="AN10" s="108">
        <f t="shared" si="21"/>
        <v>0</v>
      </c>
      <c r="AO10" s="111">
        <f t="shared" si="22"/>
        <v>0</v>
      </c>
      <c r="AP10" s="112">
        <f t="shared" si="23"/>
        <v>302</v>
      </c>
      <c r="AQ10" s="165"/>
      <c r="AR10" s="166">
        <f t="shared" si="24"/>
        <v>0</v>
      </c>
      <c r="AS10" s="167">
        <f t="shared" si="25"/>
        <v>0</v>
      </c>
      <c r="AT10" s="114"/>
      <c r="AU10" s="114"/>
      <c r="AV10" s="114"/>
      <c r="AW10" s="114"/>
      <c r="AX10" s="114"/>
      <c r="AY10" s="114"/>
      <c r="AZ10" s="114"/>
      <c r="BA10" s="114"/>
      <c r="BB10" s="114"/>
      <c r="BC10" s="115"/>
      <c r="BD10" s="116">
        <f t="shared" si="26"/>
        <v>0</v>
      </c>
      <c r="BE10" s="117"/>
      <c r="BF10" s="118">
        <f t="shared" si="27"/>
        <v>302</v>
      </c>
      <c r="BG10" s="119"/>
      <c r="BH10" s="120"/>
      <c r="BI10" s="120"/>
      <c r="BJ10" s="120"/>
      <c r="BK10" s="120"/>
      <c r="BL10" s="120"/>
      <c r="BM10" s="120"/>
      <c r="BN10" s="120"/>
      <c r="BO10" s="120"/>
      <c r="BP10" s="121"/>
      <c r="BQ10" s="116">
        <f t="shared" si="28"/>
        <v>0</v>
      </c>
      <c r="BR10" s="117">
        <f t="shared" si="29"/>
        <v>0</v>
      </c>
      <c r="BS10" s="122">
        <f t="shared" si="30"/>
        <v>302</v>
      </c>
      <c r="BT10" s="113"/>
      <c r="BU10" s="114"/>
      <c r="BV10" s="114"/>
      <c r="BW10" s="114"/>
      <c r="BX10" s="114"/>
      <c r="BY10" s="114"/>
      <c r="BZ10" s="114"/>
      <c r="CA10" s="114"/>
      <c r="CB10" s="114"/>
      <c r="CC10" s="115"/>
      <c r="CD10" s="116">
        <f t="shared" si="31"/>
        <v>0</v>
      </c>
      <c r="CE10" s="182">
        <f t="shared" si="32"/>
        <v>0.25</v>
      </c>
      <c r="CF10" s="176"/>
      <c r="CG10" s="167">
        <f t="shared" si="33"/>
        <v>0</v>
      </c>
      <c r="CH10" s="177">
        <f t="shared" si="34"/>
        <v>0</v>
      </c>
      <c r="CI10" s="117">
        <f t="shared" si="35"/>
        <v>0</v>
      </c>
      <c r="CJ10" s="117">
        <f t="shared" si="36"/>
        <v>0</v>
      </c>
      <c r="CK10" s="107"/>
      <c r="CL10" s="117"/>
      <c r="CM10" s="180">
        <f t="shared" si="37"/>
      </c>
    </row>
    <row r="11" spans="1:91" s="29" customFormat="1" ht="12.75" customHeight="1">
      <c r="A11" s="110">
        <v>4</v>
      </c>
      <c r="B11" s="209">
        <v>305</v>
      </c>
      <c r="C11" s="209" t="s">
        <v>206</v>
      </c>
      <c r="D11" s="151" t="s">
        <v>197</v>
      </c>
      <c r="E11" s="151"/>
      <c r="F11" s="12" t="s">
        <v>105</v>
      </c>
      <c r="G11" s="207">
        <f t="shared" si="0"/>
      </c>
      <c r="H11" s="125">
        <v>56</v>
      </c>
      <c r="I11" s="110">
        <v>23</v>
      </c>
      <c r="J11" s="108">
        <v>19</v>
      </c>
      <c r="K11" s="109">
        <v>14</v>
      </c>
      <c r="L11" s="110">
        <v>7</v>
      </c>
      <c r="M11" s="108">
        <v>1</v>
      </c>
      <c r="N11" s="108">
        <v>1</v>
      </c>
      <c r="O11" s="108">
        <v>11</v>
      </c>
      <c r="P11" s="109">
        <v>4</v>
      </c>
      <c r="Q11" s="110">
        <v>0</v>
      </c>
      <c r="R11" s="109">
        <v>0</v>
      </c>
      <c r="S11" s="218">
        <v>5.11</v>
      </c>
      <c r="T11" s="183">
        <f t="shared" si="1"/>
        <v>9463855.6</v>
      </c>
      <c r="U11" s="106">
        <f t="shared" si="2"/>
        <v>0</v>
      </c>
      <c r="V11" s="108">
        <f t="shared" si="3"/>
        <v>0</v>
      </c>
      <c r="W11" s="108">
        <f t="shared" si="4"/>
        <v>0</v>
      </c>
      <c r="X11" s="108">
        <f t="shared" si="5"/>
        <v>0</v>
      </c>
      <c r="Y11" s="108">
        <f t="shared" si="6"/>
        <v>0</v>
      </c>
      <c r="Z11" s="108">
        <f t="shared" si="7"/>
        <v>0</v>
      </c>
      <c r="AA11" s="111">
        <f t="shared" si="8"/>
        <v>0</v>
      </c>
      <c r="AB11" s="106">
        <f t="shared" si="9"/>
        <v>0</v>
      </c>
      <c r="AC11" s="108">
        <f t="shared" si="10"/>
        <v>0</v>
      </c>
      <c r="AD11" s="108">
        <f t="shared" si="11"/>
        <v>0</v>
      </c>
      <c r="AE11" s="108">
        <f t="shared" si="12"/>
        <v>0</v>
      </c>
      <c r="AF11" s="108">
        <f t="shared" si="13"/>
        <v>0</v>
      </c>
      <c r="AG11" s="108">
        <f t="shared" si="14"/>
        <v>0</v>
      </c>
      <c r="AH11" s="111">
        <f t="shared" si="15"/>
        <v>0</v>
      </c>
      <c r="AI11" s="106">
        <f t="shared" si="16"/>
        <v>0</v>
      </c>
      <c r="AJ11" s="108">
        <f t="shared" si="17"/>
        <v>0</v>
      </c>
      <c r="AK11" s="108">
        <f t="shared" si="18"/>
        <v>0</v>
      </c>
      <c r="AL11" s="108">
        <f t="shared" si="19"/>
        <v>0</v>
      </c>
      <c r="AM11" s="108">
        <f t="shared" si="20"/>
        <v>0</v>
      </c>
      <c r="AN11" s="108">
        <f t="shared" si="21"/>
        <v>0</v>
      </c>
      <c r="AO11" s="111">
        <f t="shared" si="22"/>
        <v>0</v>
      </c>
      <c r="AP11" s="112">
        <f t="shared" si="23"/>
        <v>305</v>
      </c>
      <c r="AQ11" s="165"/>
      <c r="AR11" s="166">
        <f t="shared" si="24"/>
        <v>0</v>
      </c>
      <c r="AS11" s="167">
        <f t="shared" si="25"/>
        <v>0</v>
      </c>
      <c r="AT11" s="114"/>
      <c r="AU11" s="114"/>
      <c r="AV11" s="114"/>
      <c r="AW11" s="114"/>
      <c r="AX11" s="114"/>
      <c r="AY11" s="114"/>
      <c r="AZ11" s="114"/>
      <c r="BA11" s="114"/>
      <c r="BB11" s="114"/>
      <c r="BC11" s="115"/>
      <c r="BD11" s="116">
        <f t="shared" si="26"/>
        <v>0</v>
      </c>
      <c r="BE11" s="117"/>
      <c r="BF11" s="118">
        <f t="shared" si="27"/>
        <v>305</v>
      </c>
      <c r="BG11" s="119"/>
      <c r="BH11" s="120"/>
      <c r="BI11" s="120"/>
      <c r="BJ11" s="120"/>
      <c r="BK11" s="120"/>
      <c r="BL11" s="114"/>
      <c r="BM11" s="120"/>
      <c r="BN11" s="120"/>
      <c r="BO11" s="120"/>
      <c r="BP11" s="121"/>
      <c r="BQ11" s="116">
        <f t="shared" si="28"/>
        <v>0</v>
      </c>
      <c r="BR11" s="117">
        <f t="shared" si="29"/>
        <v>0</v>
      </c>
      <c r="BS11" s="122">
        <f t="shared" si="30"/>
        <v>305</v>
      </c>
      <c r="BT11" s="113"/>
      <c r="BU11" s="114"/>
      <c r="BV11" s="114"/>
      <c r="BW11" s="114"/>
      <c r="BX11" s="114"/>
      <c r="BY11" s="114"/>
      <c r="BZ11" s="114"/>
      <c r="CA11" s="114"/>
      <c r="CB11" s="114"/>
      <c r="CC11" s="115"/>
      <c r="CD11" s="116">
        <f t="shared" si="31"/>
        <v>0</v>
      </c>
      <c r="CE11" s="182">
        <f t="shared" si="32"/>
        <v>0.25</v>
      </c>
      <c r="CF11" s="176"/>
      <c r="CG11" s="167">
        <f t="shared" si="33"/>
        <v>0</v>
      </c>
      <c r="CH11" s="177">
        <f t="shared" si="34"/>
        <v>0</v>
      </c>
      <c r="CI11" s="117">
        <f t="shared" si="35"/>
        <v>0</v>
      </c>
      <c r="CJ11" s="117">
        <f t="shared" si="36"/>
        <v>0</v>
      </c>
      <c r="CK11" s="107"/>
      <c r="CL11" s="117"/>
      <c r="CM11" s="180">
        <f t="shared" si="37"/>
      </c>
    </row>
    <row r="12" spans="1:91" s="29" customFormat="1" ht="12.75" customHeight="1">
      <c r="A12" s="110">
        <v>5</v>
      </c>
      <c r="B12" s="209">
        <v>306</v>
      </c>
      <c r="C12" s="209" t="s">
        <v>207</v>
      </c>
      <c r="D12" s="151" t="s">
        <v>107</v>
      </c>
      <c r="E12" s="151" t="s">
        <v>85</v>
      </c>
      <c r="F12" s="12" t="s">
        <v>86</v>
      </c>
      <c r="G12" s="207">
        <f t="shared" si="0"/>
      </c>
      <c r="H12" s="125">
        <v>63</v>
      </c>
      <c r="I12" s="110">
        <v>19</v>
      </c>
      <c r="J12" s="108">
        <v>25</v>
      </c>
      <c r="K12" s="109">
        <v>19</v>
      </c>
      <c r="L12" s="110">
        <v>3</v>
      </c>
      <c r="M12" s="108">
        <v>2</v>
      </c>
      <c r="N12" s="108">
        <v>4</v>
      </c>
      <c r="O12" s="108">
        <v>11</v>
      </c>
      <c r="P12" s="109">
        <v>4</v>
      </c>
      <c r="Q12" s="110">
        <v>0</v>
      </c>
      <c r="R12" s="109">
        <v>0</v>
      </c>
      <c r="S12" s="218">
        <v>5.55</v>
      </c>
      <c r="T12" s="183">
        <f t="shared" si="1"/>
        <v>8724522</v>
      </c>
      <c r="U12" s="106">
        <f t="shared" si="2"/>
        <v>0</v>
      </c>
      <c r="V12" s="108">
        <f t="shared" si="3"/>
        <v>0</v>
      </c>
      <c r="W12" s="108">
        <f t="shared" si="4"/>
        <v>0</v>
      </c>
      <c r="X12" s="108">
        <f t="shared" si="5"/>
        <v>0</v>
      </c>
      <c r="Y12" s="108">
        <f t="shared" si="6"/>
        <v>0</v>
      </c>
      <c r="Z12" s="108">
        <f t="shared" si="7"/>
        <v>0</v>
      </c>
      <c r="AA12" s="111">
        <f t="shared" si="8"/>
        <v>0</v>
      </c>
      <c r="AB12" s="106">
        <f t="shared" si="9"/>
        <v>0</v>
      </c>
      <c r="AC12" s="108">
        <f t="shared" si="10"/>
        <v>0</v>
      </c>
      <c r="AD12" s="108">
        <f t="shared" si="11"/>
        <v>0</v>
      </c>
      <c r="AE12" s="108">
        <f t="shared" si="12"/>
        <v>0</v>
      </c>
      <c r="AF12" s="108">
        <f t="shared" si="13"/>
        <v>0</v>
      </c>
      <c r="AG12" s="108">
        <f t="shared" si="14"/>
        <v>0</v>
      </c>
      <c r="AH12" s="111">
        <f t="shared" si="15"/>
        <v>0</v>
      </c>
      <c r="AI12" s="106">
        <f t="shared" si="16"/>
        <v>0</v>
      </c>
      <c r="AJ12" s="108">
        <f t="shared" si="17"/>
        <v>0</v>
      </c>
      <c r="AK12" s="108">
        <f t="shared" si="18"/>
        <v>0</v>
      </c>
      <c r="AL12" s="108">
        <f t="shared" si="19"/>
        <v>0</v>
      </c>
      <c r="AM12" s="108">
        <f t="shared" si="20"/>
        <v>0</v>
      </c>
      <c r="AN12" s="108">
        <f t="shared" si="21"/>
        <v>0</v>
      </c>
      <c r="AO12" s="111">
        <f t="shared" si="22"/>
        <v>0</v>
      </c>
      <c r="AP12" s="112">
        <f t="shared" si="23"/>
        <v>306</v>
      </c>
      <c r="AQ12" s="165"/>
      <c r="AR12" s="166">
        <f t="shared" si="24"/>
        <v>0</v>
      </c>
      <c r="AS12" s="167">
        <f t="shared" si="25"/>
        <v>0</v>
      </c>
      <c r="AT12" s="114"/>
      <c r="AU12" s="114"/>
      <c r="AV12" s="114"/>
      <c r="AW12" s="114"/>
      <c r="AX12" s="114"/>
      <c r="AY12" s="114"/>
      <c r="AZ12" s="114"/>
      <c r="BA12" s="114"/>
      <c r="BB12" s="114"/>
      <c r="BC12" s="115"/>
      <c r="BD12" s="116">
        <f t="shared" si="26"/>
        <v>0</v>
      </c>
      <c r="BE12" s="117"/>
      <c r="BF12" s="118">
        <f t="shared" si="27"/>
        <v>306</v>
      </c>
      <c r="BG12" s="119"/>
      <c r="BH12" s="120"/>
      <c r="BI12" s="120"/>
      <c r="BJ12" s="120"/>
      <c r="BK12" s="120"/>
      <c r="BL12" s="120"/>
      <c r="BM12" s="120"/>
      <c r="BN12" s="120"/>
      <c r="BO12" s="120"/>
      <c r="BP12" s="121"/>
      <c r="BQ12" s="116">
        <f t="shared" si="28"/>
        <v>0</v>
      </c>
      <c r="BR12" s="117">
        <f t="shared" si="29"/>
        <v>0</v>
      </c>
      <c r="BS12" s="122">
        <f t="shared" si="30"/>
        <v>306</v>
      </c>
      <c r="BT12" s="113"/>
      <c r="BU12" s="114"/>
      <c r="BV12" s="114"/>
      <c r="BW12" s="114"/>
      <c r="BX12" s="114"/>
      <c r="BY12" s="114"/>
      <c r="BZ12" s="114"/>
      <c r="CA12" s="114"/>
      <c r="CB12" s="114"/>
      <c r="CC12" s="115"/>
      <c r="CD12" s="116">
        <f t="shared" si="31"/>
        <v>0</v>
      </c>
      <c r="CE12" s="182">
        <f t="shared" si="32"/>
        <v>0.25</v>
      </c>
      <c r="CF12" s="176"/>
      <c r="CG12" s="167">
        <f t="shared" si="33"/>
        <v>0</v>
      </c>
      <c r="CH12" s="177">
        <f t="shared" si="34"/>
        <v>0</v>
      </c>
      <c r="CI12" s="117">
        <f t="shared" si="35"/>
        <v>0</v>
      </c>
      <c r="CJ12" s="117">
        <f t="shared" si="36"/>
        <v>0</v>
      </c>
      <c r="CK12" s="107"/>
      <c r="CL12" s="117"/>
      <c r="CM12" s="180">
        <f t="shared" si="37"/>
      </c>
    </row>
    <row r="13" spans="1:91" s="29" customFormat="1" ht="12.75" customHeight="1">
      <c r="A13" s="110">
        <v>6</v>
      </c>
      <c r="B13" s="209">
        <v>309</v>
      </c>
      <c r="C13" s="209" t="s">
        <v>208</v>
      </c>
      <c r="D13" s="151" t="s">
        <v>90</v>
      </c>
      <c r="E13" s="151"/>
      <c r="F13" s="12" t="s">
        <v>97</v>
      </c>
      <c r="G13" s="207">
        <f t="shared" si="0"/>
      </c>
      <c r="H13" s="125">
        <v>102</v>
      </c>
      <c r="I13" s="110">
        <v>38</v>
      </c>
      <c r="J13" s="108">
        <v>34</v>
      </c>
      <c r="K13" s="109">
        <v>30</v>
      </c>
      <c r="L13" s="110">
        <v>0</v>
      </c>
      <c r="M13" s="108">
        <v>1</v>
      </c>
      <c r="N13" s="108">
        <v>0</v>
      </c>
      <c r="O13" s="108">
        <v>7</v>
      </c>
      <c r="P13" s="109">
        <v>16</v>
      </c>
      <c r="Q13" s="110">
        <v>0</v>
      </c>
      <c r="R13" s="109">
        <v>0</v>
      </c>
      <c r="S13" s="218">
        <v>5.4</v>
      </c>
      <c r="T13" s="183">
        <f t="shared" si="1"/>
        <v>4793310</v>
      </c>
      <c r="U13" s="106">
        <f t="shared" si="2"/>
        <v>0</v>
      </c>
      <c r="V13" s="108">
        <f t="shared" si="3"/>
        <v>0</v>
      </c>
      <c r="W13" s="108">
        <f t="shared" si="4"/>
        <v>0</v>
      </c>
      <c r="X13" s="108">
        <f t="shared" si="5"/>
        <v>0</v>
      </c>
      <c r="Y13" s="108">
        <f t="shared" si="6"/>
        <v>0</v>
      </c>
      <c r="Z13" s="108">
        <f t="shared" si="7"/>
        <v>0</v>
      </c>
      <c r="AA13" s="111">
        <f t="shared" si="8"/>
        <v>0</v>
      </c>
      <c r="AB13" s="106">
        <f t="shared" si="9"/>
        <v>0</v>
      </c>
      <c r="AC13" s="108">
        <f t="shared" si="10"/>
        <v>0</v>
      </c>
      <c r="AD13" s="108">
        <f t="shared" si="11"/>
        <v>0</v>
      </c>
      <c r="AE13" s="108">
        <f t="shared" si="12"/>
        <v>0</v>
      </c>
      <c r="AF13" s="108">
        <f t="shared" si="13"/>
        <v>0</v>
      </c>
      <c r="AG13" s="108">
        <f t="shared" si="14"/>
        <v>0</v>
      </c>
      <c r="AH13" s="111">
        <f t="shared" si="15"/>
        <v>0</v>
      </c>
      <c r="AI13" s="106">
        <f t="shared" si="16"/>
        <v>0</v>
      </c>
      <c r="AJ13" s="108">
        <f t="shared" si="17"/>
        <v>0</v>
      </c>
      <c r="AK13" s="108">
        <f t="shared" si="18"/>
        <v>0</v>
      </c>
      <c r="AL13" s="108">
        <f t="shared" si="19"/>
        <v>0</v>
      </c>
      <c r="AM13" s="108">
        <f t="shared" si="20"/>
        <v>0</v>
      </c>
      <c r="AN13" s="108">
        <f t="shared" si="21"/>
        <v>0</v>
      </c>
      <c r="AO13" s="111">
        <f t="shared" si="22"/>
        <v>0</v>
      </c>
      <c r="AP13" s="112">
        <f t="shared" si="23"/>
        <v>309</v>
      </c>
      <c r="AQ13" s="165"/>
      <c r="AR13" s="166">
        <f t="shared" si="24"/>
        <v>0</v>
      </c>
      <c r="AS13" s="167">
        <f t="shared" si="25"/>
        <v>0</v>
      </c>
      <c r="AT13" s="194"/>
      <c r="AU13" s="194"/>
      <c r="AV13" s="194"/>
      <c r="AW13" s="194"/>
      <c r="AX13" s="194"/>
      <c r="AY13" s="194"/>
      <c r="AZ13" s="194"/>
      <c r="BA13" s="194"/>
      <c r="BB13" s="194"/>
      <c r="BC13" s="195"/>
      <c r="BD13" s="116">
        <f t="shared" si="26"/>
        <v>0</v>
      </c>
      <c r="BE13" s="117"/>
      <c r="BF13" s="118">
        <f t="shared" si="27"/>
        <v>309</v>
      </c>
      <c r="BG13" s="119"/>
      <c r="BH13" s="120"/>
      <c r="BI13" s="120"/>
      <c r="BJ13" s="120"/>
      <c r="BK13" s="120"/>
      <c r="BL13" s="120"/>
      <c r="BM13" s="120"/>
      <c r="BN13" s="120"/>
      <c r="BO13" s="120"/>
      <c r="BP13" s="121"/>
      <c r="BQ13" s="116">
        <f t="shared" si="28"/>
        <v>0</v>
      </c>
      <c r="BR13" s="117">
        <f t="shared" si="29"/>
        <v>0</v>
      </c>
      <c r="BS13" s="122">
        <f t="shared" si="30"/>
        <v>309</v>
      </c>
      <c r="BT13" s="113"/>
      <c r="BU13" s="114"/>
      <c r="BV13" s="114"/>
      <c r="BW13" s="114"/>
      <c r="BX13" s="114"/>
      <c r="BY13" s="114"/>
      <c r="BZ13" s="114"/>
      <c r="CA13" s="114"/>
      <c r="CB13" s="114"/>
      <c r="CC13" s="115"/>
      <c r="CD13" s="116">
        <f t="shared" si="31"/>
        <v>0</v>
      </c>
      <c r="CE13" s="182">
        <f t="shared" si="32"/>
        <v>0.25</v>
      </c>
      <c r="CF13" s="176"/>
      <c r="CG13" s="167">
        <f t="shared" si="33"/>
        <v>0</v>
      </c>
      <c r="CH13" s="177">
        <f t="shared" si="34"/>
        <v>0</v>
      </c>
      <c r="CI13" s="117">
        <f t="shared" si="35"/>
        <v>0</v>
      </c>
      <c r="CJ13" s="117">
        <f t="shared" si="36"/>
        <v>0</v>
      </c>
      <c r="CK13" s="107"/>
      <c r="CL13" s="117"/>
      <c r="CM13" s="180">
        <f t="shared" si="37"/>
      </c>
    </row>
    <row r="14" spans="1:91" s="29" customFormat="1" ht="12.75" customHeight="1">
      <c r="A14" s="110">
        <v>7</v>
      </c>
      <c r="B14" s="209">
        <v>308</v>
      </c>
      <c r="C14" s="209" t="s">
        <v>209</v>
      </c>
      <c r="D14" s="151" t="s">
        <v>128</v>
      </c>
      <c r="E14" s="151"/>
      <c r="F14" s="12" t="s">
        <v>99</v>
      </c>
      <c r="G14" s="207">
        <f t="shared" si="0"/>
      </c>
      <c r="H14" s="125">
        <v>116</v>
      </c>
      <c r="I14" s="110">
        <v>40</v>
      </c>
      <c r="J14" s="108">
        <v>40</v>
      </c>
      <c r="K14" s="109">
        <v>36</v>
      </c>
      <c r="L14" s="110">
        <v>0</v>
      </c>
      <c r="M14" s="108">
        <v>0</v>
      </c>
      <c r="N14" s="108">
        <v>0</v>
      </c>
      <c r="O14" s="108">
        <v>2</v>
      </c>
      <c r="P14" s="109">
        <v>22</v>
      </c>
      <c r="Q14" s="110">
        <v>0</v>
      </c>
      <c r="R14" s="109">
        <v>0</v>
      </c>
      <c r="S14" s="218">
        <v>5.02</v>
      </c>
      <c r="T14" s="183">
        <f t="shared" si="1"/>
        <v>3392813.2</v>
      </c>
      <c r="U14" s="106">
        <f t="shared" si="2"/>
        <v>0</v>
      </c>
      <c r="V14" s="108">
        <f t="shared" si="3"/>
        <v>0</v>
      </c>
      <c r="W14" s="108">
        <f t="shared" si="4"/>
        <v>0</v>
      </c>
      <c r="X14" s="108">
        <f t="shared" si="5"/>
        <v>0</v>
      </c>
      <c r="Y14" s="108">
        <f t="shared" si="6"/>
        <v>0</v>
      </c>
      <c r="Z14" s="108">
        <f t="shared" si="7"/>
        <v>0</v>
      </c>
      <c r="AA14" s="111">
        <f t="shared" si="8"/>
        <v>0</v>
      </c>
      <c r="AB14" s="106">
        <f t="shared" si="9"/>
        <v>0</v>
      </c>
      <c r="AC14" s="108">
        <f t="shared" si="10"/>
        <v>0</v>
      </c>
      <c r="AD14" s="108">
        <f t="shared" si="11"/>
        <v>0</v>
      </c>
      <c r="AE14" s="108">
        <f t="shared" si="12"/>
        <v>0</v>
      </c>
      <c r="AF14" s="108">
        <f t="shared" si="13"/>
        <v>0</v>
      </c>
      <c r="AG14" s="108">
        <f t="shared" si="14"/>
        <v>0</v>
      </c>
      <c r="AH14" s="111">
        <f t="shared" si="15"/>
        <v>0</v>
      </c>
      <c r="AI14" s="106">
        <f t="shared" si="16"/>
        <v>0</v>
      </c>
      <c r="AJ14" s="108">
        <f t="shared" si="17"/>
        <v>0</v>
      </c>
      <c r="AK14" s="108">
        <f t="shared" si="18"/>
        <v>0</v>
      </c>
      <c r="AL14" s="108">
        <f t="shared" si="19"/>
        <v>0</v>
      </c>
      <c r="AM14" s="108">
        <f t="shared" si="20"/>
        <v>0</v>
      </c>
      <c r="AN14" s="108">
        <f t="shared" si="21"/>
        <v>0</v>
      </c>
      <c r="AO14" s="111">
        <f t="shared" si="22"/>
        <v>0</v>
      </c>
      <c r="AP14" s="112">
        <f t="shared" si="23"/>
        <v>308</v>
      </c>
      <c r="AQ14" s="165"/>
      <c r="AR14" s="166">
        <f t="shared" si="24"/>
        <v>0</v>
      </c>
      <c r="AS14" s="167">
        <f t="shared" si="25"/>
        <v>0</v>
      </c>
      <c r="AT14" s="114"/>
      <c r="AU14" s="114"/>
      <c r="AV14" s="114"/>
      <c r="AW14" s="208"/>
      <c r="AX14" s="114"/>
      <c r="AY14" s="114"/>
      <c r="AZ14" s="114"/>
      <c r="BA14" s="114"/>
      <c r="BB14" s="114"/>
      <c r="BC14" s="115"/>
      <c r="BD14" s="116">
        <f t="shared" si="26"/>
        <v>0</v>
      </c>
      <c r="BE14" s="117"/>
      <c r="BF14" s="118">
        <f t="shared" si="27"/>
        <v>308</v>
      </c>
      <c r="BG14" s="119"/>
      <c r="BH14" s="120"/>
      <c r="BI14" s="120"/>
      <c r="BJ14" s="208"/>
      <c r="BK14" s="120"/>
      <c r="BL14" s="120"/>
      <c r="BM14" s="120"/>
      <c r="BN14" s="120"/>
      <c r="BO14" s="120"/>
      <c r="BP14" s="121"/>
      <c r="BQ14" s="116">
        <f t="shared" si="28"/>
        <v>0</v>
      </c>
      <c r="BR14" s="117">
        <f t="shared" si="29"/>
        <v>0</v>
      </c>
      <c r="BS14" s="122">
        <f t="shared" si="30"/>
        <v>308</v>
      </c>
      <c r="BT14" s="113"/>
      <c r="BU14" s="114"/>
      <c r="BV14" s="114"/>
      <c r="BW14" s="114"/>
      <c r="BX14" s="114"/>
      <c r="BY14" s="114"/>
      <c r="BZ14" s="114"/>
      <c r="CA14" s="114"/>
      <c r="CB14" s="114"/>
      <c r="CC14" s="115"/>
      <c r="CD14" s="116">
        <f t="shared" si="31"/>
        <v>0</v>
      </c>
      <c r="CE14" s="182">
        <f t="shared" si="32"/>
        <v>0.25</v>
      </c>
      <c r="CF14" s="176"/>
      <c r="CG14" s="167">
        <f t="shared" si="33"/>
        <v>0</v>
      </c>
      <c r="CH14" s="177">
        <f t="shared" si="34"/>
        <v>0</v>
      </c>
      <c r="CI14" s="117">
        <f t="shared" si="35"/>
        <v>0</v>
      </c>
      <c r="CJ14" s="117">
        <f t="shared" si="36"/>
        <v>0</v>
      </c>
      <c r="CK14" s="107"/>
      <c r="CL14" s="117"/>
      <c r="CM14" s="180">
        <f t="shared" si="37"/>
      </c>
    </row>
    <row r="15" spans="1:91" s="29" customFormat="1" ht="12.75" customHeight="1">
      <c r="A15" s="110"/>
      <c r="B15" s="209"/>
      <c r="C15" s="209"/>
      <c r="D15" s="151"/>
      <c r="E15" s="151"/>
      <c r="F15" s="12"/>
      <c r="G15" s="207">
        <f t="shared" si="0"/>
      </c>
      <c r="H15" s="125">
        <f aca="true" t="shared" si="38" ref="H15:H50">+I15+J15+K15+Q15+R15</f>
        <v>0</v>
      </c>
      <c r="I15" s="110">
        <f aca="true" t="shared" si="39" ref="I15:I50">+U15</f>
        <v>0</v>
      </c>
      <c r="J15" s="108">
        <f aca="true" t="shared" si="40" ref="J15:J50">+AB15</f>
        <v>0</v>
      </c>
      <c r="K15" s="109">
        <f aca="true" t="shared" si="41" ref="K15:K50">+AI15</f>
        <v>0</v>
      </c>
      <c r="L15" s="110">
        <f aca="true" t="shared" si="42" ref="L15:L50">+V15+AC15+AJ15</f>
        <v>0</v>
      </c>
      <c r="M15" s="108">
        <f aca="true" t="shared" si="43" ref="M15:M50">+W15+AD15+AK15</f>
        <v>0</v>
      </c>
      <c r="N15" s="108">
        <f aca="true" t="shared" si="44" ref="N15:N50">+X15+AE15+AL15</f>
        <v>0</v>
      </c>
      <c r="O15" s="108">
        <f aca="true" t="shared" si="45" ref="O15:O50">+Y15+AF15+AM15</f>
        <v>0</v>
      </c>
      <c r="P15" s="109">
        <f aca="true" t="shared" si="46" ref="P15:P50">+Z15+AG15+AN15</f>
        <v>0</v>
      </c>
      <c r="Q15" s="110">
        <f aca="true" t="shared" si="47" ref="Q15:Q50">ROUND(CJ15,0)</f>
        <v>0</v>
      </c>
      <c r="R15" s="109">
        <f aca="true" t="shared" si="48" ref="R15:R50">+CL15</f>
        <v>0</v>
      </c>
      <c r="S15" s="218">
        <f aca="true" t="shared" si="49" ref="S15:S50">+CH15</f>
        <v>0</v>
      </c>
      <c r="T15" s="183">
        <f t="shared" si="1"/>
        <v>15000000</v>
      </c>
      <c r="U15" s="106">
        <f t="shared" si="2"/>
        <v>0</v>
      </c>
      <c r="V15" s="108">
        <f t="shared" si="3"/>
        <v>0</v>
      </c>
      <c r="W15" s="108">
        <f t="shared" si="4"/>
        <v>0</v>
      </c>
      <c r="X15" s="108">
        <f t="shared" si="5"/>
        <v>0</v>
      </c>
      <c r="Y15" s="108">
        <f t="shared" si="6"/>
        <v>0</v>
      </c>
      <c r="Z15" s="108">
        <f t="shared" si="7"/>
        <v>0</v>
      </c>
      <c r="AA15" s="111">
        <f t="shared" si="8"/>
        <v>0</v>
      </c>
      <c r="AB15" s="106">
        <f t="shared" si="9"/>
        <v>0</v>
      </c>
      <c r="AC15" s="108">
        <f t="shared" si="10"/>
        <v>0</v>
      </c>
      <c r="AD15" s="108">
        <f t="shared" si="11"/>
        <v>0</v>
      </c>
      <c r="AE15" s="108">
        <f t="shared" si="12"/>
        <v>0</v>
      </c>
      <c r="AF15" s="108">
        <f t="shared" si="13"/>
        <v>0</v>
      </c>
      <c r="AG15" s="108">
        <f t="shared" si="14"/>
        <v>0</v>
      </c>
      <c r="AH15" s="111">
        <f t="shared" si="15"/>
        <v>0</v>
      </c>
      <c r="AI15" s="106">
        <f t="shared" si="16"/>
        <v>0</v>
      </c>
      <c r="AJ15" s="108">
        <f t="shared" si="17"/>
        <v>0</v>
      </c>
      <c r="AK15" s="108">
        <f t="shared" si="18"/>
        <v>0</v>
      </c>
      <c r="AL15" s="108">
        <f t="shared" si="19"/>
        <v>0</v>
      </c>
      <c r="AM15" s="108">
        <f t="shared" si="20"/>
        <v>0</v>
      </c>
      <c r="AN15" s="108">
        <f t="shared" si="21"/>
        <v>0</v>
      </c>
      <c r="AO15" s="111">
        <f t="shared" si="22"/>
        <v>0</v>
      </c>
      <c r="AP15" s="112">
        <f t="shared" si="23"/>
        <v>0</v>
      </c>
      <c r="AQ15" s="165"/>
      <c r="AR15" s="166">
        <f t="shared" si="24"/>
        <v>0</v>
      </c>
      <c r="AS15" s="167">
        <f t="shared" si="25"/>
        <v>0</v>
      </c>
      <c r="AT15" s="114"/>
      <c r="AU15" s="114"/>
      <c r="AV15" s="114"/>
      <c r="AW15" s="114"/>
      <c r="AX15" s="114"/>
      <c r="AY15" s="114"/>
      <c r="AZ15" s="114"/>
      <c r="BA15" s="114"/>
      <c r="BB15" s="114"/>
      <c r="BC15" s="115"/>
      <c r="BD15" s="116">
        <f t="shared" si="26"/>
        <v>0</v>
      </c>
      <c r="BE15" s="117"/>
      <c r="BF15" s="118">
        <f t="shared" si="27"/>
        <v>0</v>
      </c>
      <c r="BG15" s="119"/>
      <c r="BH15" s="120"/>
      <c r="BI15" s="120"/>
      <c r="BJ15" s="120"/>
      <c r="BK15" s="120"/>
      <c r="BL15" s="120"/>
      <c r="BM15" s="120"/>
      <c r="BN15" s="120"/>
      <c r="BO15" s="120"/>
      <c r="BP15" s="121"/>
      <c r="BQ15" s="116">
        <f t="shared" si="28"/>
        <v>0</v>
      </c>
      <c r="BR15" s="117">
        <f t="shared" si="29"/>
        <v>0</v>
      </c>
      <c r="BS15" s="122">
        <f t="shared" si="30"/>
        <v>0</v>
      </c>
      <c r="BT15" s="113"/>
      <c r="BU15" s="114"/>
      <c r="BV15" s="114"/>
      <c r="BW15" s="114"/>
      <c r="BX15" s="114"/>
      <c r="BY15" s="114"/>
      <c r="BZ15" s="114"/>
      <c r="CA15" s="114"/>
      <c r="CB15" s="114"/>
      <c r="CC15" s="115"/>
      <c r="CD15" s="116">
        <f t="shared" si="31"/>
        <v>0</v>
      </c>
      <c r="CE15" s="182">
        <f t="shared" si="32"/>
        <v>0.25</v>
      </c>
      <c r="CF15" s="176"/>
      <c r="CG15" s="167">
        <f t="shared" si="33"/>
        <v>0</v>
      </c>
      <c r="CH15" s="177">
        <f t="shared" si="34"/>
        <v>0</v>
      </c>
      <c r="CI15" s="117">
        <f t="shared" si="35"/>
        <v>0</v>
      </c>
      <c r="CJ15" s="117">
        <f t="shared" si="36"/>
        <v>0</v>
      </c>
      <c r="CK15" s="107"/>
      <c r="CL15" s="117"/>
      <c r="CM15" s="180">
        <f t="shared" si="37"/>
      </c>
    </row>
    <row r="16" spans="1:91" s="29" customFormat="1" ht="12.75" customHeight="1">
      <c r="A16" s="110"/>
      <c r="B16" s="209"/>
      <c r="C16" s="209"/>
      <c r="D16" s="151"/>
      <c r="E16" s="151"/>
      <c r="F16" s="12"/>
      <c r="G16" s="207">
        <f t="shared" si="0"/>
      </c>
      <c r="H16" s="125">
        <f t="shared" si="38"/>
        <v>0</v>
      </c>
      <c r="I16" s="110">
        <f t="shared" si="39"/>
        <v>0</v>
      </c>
      <c r="J16" s="108">
        <f t="shared" si="40"/>
        <v>0</v>
      </c>
      <c r="K16" s="109">
        <f t="shared" si="41"/>
        <v>0</v>
      </c>
      <c r="L16" s="110">
        <f t="shared" si="42"/>
        <v>0</v>
      </c>
      <c r="M16" s="108">
        <f t="shared" si="43"/>
        <v>0</v>
      </c>
      <c r="N16" s="108">
        <f t="shared" si="44"/>
        <v>0</v>
      </c>
      <c r="O16" s="108">
        <f t="shared" si="45"/>
        <v>0</v>
      </c>
      <c r="P16" s="109">
        <f t="shared" si="46"/>
        <v>0</v>
      </c>
      <c r="Q16" s="196">
        <f t="shared" si="47"/>
        <v>0</v>
      </c>
      <c r="R16" s="109">
        <f t="shared" si="48"/>
        <v>0</v>
      </c>
      <c r="S16" s="218">
        <f t="shared" si="49"/>
        <v>0</v>
      </c>
      <c r="T16" s="183">
        <f t="shared" si="1"/>
        <v>15000000</v>
      </c>
      <c r="U16" s="106">
        <f t="shared" si="2"/>
        <v>0</v>
      </c>
      <c r="V16" s="108">
        <f t="shared" si="3"/>
        <v>0</v>
      </c>
      <c r="W16" s="108">
        <f t="shared" si="4"/>
        <v>0</v>
      </c>
      <c r="X16" s="108">
        <f t="shared" si="5"/>
        <v>0</v>
      </c>
      <c r="Y16" s="108">
        <f t="shared" si="6"/>
        <v>0</v>
      </c>
      <c r="Z16" s="108">
        <f t="shared" si="7"/>
        <v>0</v>
      </c>
      <c r="AA16" s="111">
        <f t="shared" si="8"/>
        <v>0</v>
      </c>
      <c r="AB16" s="106">
        <f t="shared" si="9"/>
        <v>0</v>
      </c>
      <c r="AC16" s="108">
        <f t="shared" si="10"/>
        <v>0</v>
      </c>
      <c r="AD16" s="108">
        <f t="shared" si="11"/>
        <v>0</v>
      </c>
      <c r="AE16" s="108">
        <f t="shared" si="12"/>
        <v>0</v>
      </c>
      <c r="AF16" s="108">
        <f t="shared" si="13"/>
        <v>0</v>
      </c>
      <c r="AG16" s="108">
        <f t="shared" si="14"/>
        <v>0</v>
      </c>
      <c r="AH16" s="111">
        <f t="shared" si="15"/>
        <v>0</v>
      </c>
      <c r="AI16" s="106">
        <f t="shared" si="16"/>
        <v>0</v>
      </c>
      <c r="AJ16" s="108">
        <f t="shared" si="17"/>
        <v>0</v>
      </c>
      <c r="AK16" s="108">
        <f t="shared" si="18"/>
        <v>0</v>
      </c>
      <c r="AL16" s="108">
        <f t="shared" si="19"/>
        <v>0</v>
      </c>
      <c r="AM16" s="108">
        <f t="shared" si="20"/>
        <v>0</v>
      </c>
      <c r="AN16" s="108">
        <f t="shared" si="21"/>
        <v>0</v>
      </c>
      <c r="AO16" s="111">
        <f t="shared" si="22"/>
        <v>0</v>
      </c>
      <c r="AP16" s="112">
        <f t="shared" si="23"/>
        <v>0</v>
      </c>
      <c r="AQ16" s="165"/>
      <c r="AR16" s="166">
        <f t="shared" si="24"/>
        <v>0</v>
      </c>
      <c r="AS16" s="167">
        <f t="shared" si="25"/>
        <v>0</v>
      </c>
      <c r="AT16" s="114"/>
      <c r="AU16" s="114"/>
      <c r="AV16" s="114"/>
      <c r="AW16" s="114"/>
      <c r="AX16" s="114"/>
      <c r="AY16" s="114"/>
      <c r="AZ16" s="114"/>
      <c r="BA16" s="114"/>
      <c r="BB16" s="114"/>
      <c r="BC16" s="115"/>
      <c r="BD16" s="116">
        <f t="shared" si="26"/>
        <v>0</v>
      </c>
      <c r="BE16" s="117"/>
      <c r="BF16" s="118">
        <f t="shared" si="27"/>
        <v>0</v>
      </c>
      <c r="BG16" s="119"/>
      <c r="BH16" s="120"/>
      <c r="BI16" s="120"/>
      <c r="BJ16" s="120"/>
      <c r="BK16" s="120"/>
      <c r="BL16" s="120"/>
      <c r="BM16" s="120"/>
      <c r="BN16" s="120"/>
      <c r="BO16" s="120"/>
      <c r="BP16" s="121"/>
      <c r="BQ16" s="116">
        <f t="shared" si="28"/>
        <v>0</v>
      </c>
      <c r="BR16" s="117">
        <f t="shared" si="29"/>
        <v>0</v>
      </c>
      <c r="BS16" s="122">
        <f t="shared" si="30"/>
        <v>0</v>
      </c>
      <c r="BT16" s="113"/>
      <c r="BU16" s="114"/>
      <c r="BV16" s="114"/>
      <c r="BW16" s="114"/>
      <c r="BX16" s="114"/>
      <c r="BY16" s="114"/>
      <c r="BZ16" s="114"/>
      <c r="CA16" s="114"/>
      <c r="CB16" s="114"/>
      <c r="CC16" s="115"/>
      <c r="CD16" s="116">
        <f t="shared" si="31"/>
        <v>0</v>
      </c>
      <c r="CE16" s="182">
        <f t="shared" si="32"/>
        <v>0.25</v>
      </c>
      <c r="CF16" s="176"/>
      <c r="CG16" s="167">
        <f t="shared" si="33"/>
        <v>0</v>
      </c>
      <c r="CH16" s="177">
        <f t="shared" si="34"/>
        <v>0</v>
      </c>
      <c r="CI16" s="117">
        <f t="shared" si="35"/>
        <v>0</v>
      </c>
      <c r="CJ16" s="117">
        <f t="shared" si="36"/>
        <v>0</v>
      </c>
      <c r="CK16" s="107"/>
      <c r="CL16" s="117"/>
      <c r="CM16" s="180">
        <f t="shared" si="37"/>
      </c>
    </row>
    <row r="17" spans="1:91" s="29" customFormat="1" ht="12.75" customHeight="1">
      <c r="A17" s="110"/>
      <c r="B17" s="209"/>
      <c r="C17" s="209"/>
      <c r="D17" s="151"/>
      <c r="E17" s="151"/>
      <c r="F17" s="12"/>
      <c r="G17" s="207">
        <f t="shared" si="0"/>
      </c>
      <c r="H17" s="125">
        <f t="shared" si="38"/>
        <v>0</v>
      </c>
      <c r="I17" s="110">
        <f t="shared" si="39"/>
        <v>0</v>
      </c>
      <c r="J17" s="108">
        <f t="shared" si="40"/>
        <v>0</v>
      </c>
      <c r="K17" s="109">
        <f t="shared" si="41"/>
        <v>0</v>
      </c>
      <c r="L17" s="110">
        <f t="shared" si="42"/>
        <v>0</v>
      </c>
      <c r="M17" s="108">
        <f t="shared" si="43"/>
        <v>0</v>
      </c>
      <c r="N17" s="108">
        <f t="shared" si="44"/>
        <v>0</v>
      </c>
      <c r="O17" s="108">
        <f t="shared" si="45"/>
        <v>0</v>
      </c>
      <c r="P17" s="109">
        <f t="shared" si="46"/>
        <v>0</v>
      </c>
      <c r="Q17" s="110">
        <f t="shared" si="47"/>
        <v>0</v>
      </c>
      <c r="R17" s="109">
        <f t="shared" si="48"/>
        <v>0</v>
      </c>
      <c r="S17" s="218">
        <f t="shared" si="49"/>
        <v>0</v>
      </c>
      <c r="T17" s="183">
        <f t="shared" si="1"/>
        <v>15000000</v>
      </c>
      <c r="U17" s="106">
        <f t="shared" si="2"/>
        <v>0</v>
      </c>
      <c r="V17" s="108">
        <f t="shared" si="3"/>
        <v>0</v>
      </c>
      <c r="W17" s="108">
        <f t="shared" si="4"/>
        <v>0</v>
      </c>
      <c r="X17" s="108">
        <f t="shared" si="5"/>
        <v>0</v>
      </c>
      <c r="Y17" s="108">
        <f t="shared" si="6"/>
        <v>0</v>
      </c>
      <c r="Z17" s="108">
        <f t="shared" si="7"/>
        <v>0</v>
      </c>
      <c r="AA17" s="111">
        <f t="shared" si="8"/>
        <v>0</v>
      </c>
      <c r="AB17" s="106">
        <f t="shared" si="9"/>
        <v>0</v>
      </c>
      <c r="AC17" s="108">
        <f t="shared" si="10"/>
        <v>0</v>
      </c>
      <c r="AD17" s="108">
        <f t="shared" si="11"/>
        <v>0</v>
      </c>
      <c r="AE17" s="108">
        <f t="shared" si="12"/>
        <v>0</v>
      </c>
      <c r="AF17" s="108">
        <f t="shared" si="13"/>
        <v>0</v>
      </c>
      <c r="AG17" s="108">
        <f t="shared" si="14"/>
        <v>0</v>
      </c>
      <c r="AH17" s="111">
        <f t="shared" si="15"/>
        <v>0</v>
      </c>
      <c r="AI17" s="106">
        <f t="shared" si="16"/>
        <v>0</v>
      </c>
      <c r="AJ17" s="108">
        <f t="shared" si="17"/>
        <v>0</v>
      </c>
      <c r="AK17" s="108">
        <f t="shared" si="18"/>
        <v>0</v>
      </c>
      <c r="AL17" s="108">
        <f t="shared" si="19"/>
        <v>0</v>
      </c>
      <c r="AM17" s="108">
        <f t="shared" si="20"/>
        <v>0</v>
      </c>
      <c r="AN17" s="108">
        <f t="shared" si="21"/>
        <v>0</v>
      </c>
      <c r="AO17" s="111">
        <f t="shared" si="22"/>
        <v>0</v>
      </c>
      <c r="AP17" s="112">
        <f t="shared" si="23"/>
        <v>0</v>
      </c>
      <c r="AQ17" s="165"/>
      <c r="AR17" s="166">
        <f t="shared" si="24"/>
        <v>0</v>
      </c>
      <c r="AS17" s="167">
        <f t="shared" si="25"/>
        <v>0</v>
      </c>
      <c r="AT17" s="114"/>
      <c r="AU17" s="114"/>
      <c r="AV17" s="114"/>
      <c r="AW17" s="114"/>
      <c r="AX17" s="114"/>
      <c r="AY17" s="114"/>
      <c r="AZ17" s="114"/>
      <c r="BA17" s="114"/>
      <c r="BB17" s="114"/>
      <c r="BC17" s="115"/>
      <c r="BD17" s="116">
        <f t="shared" si="26"/>
        <v>0</v>
      </c>
      <c r="BE17" s="117"/>
      <c r="BF17" s="118">
        <f t="shared" si="27"/>
        <v>0</v>
      </c>
      <c r="BG17" s="119"/>
      <c r="BH17" s="120"/>
      <c r="BI17" s="120"/>
      <c r="BJ17" s="120"/>
      <c r="BK17" s="120"/>
      <c r="BL17" s="120"/>
      <c r="BM17" s="120"/>
      <c r="BN17" s="120"/>
      <c r="BO17" s="120"/>
      <c r="BP17" s="121"/>
      <c r="BQ17" s="116">
        <f t="shared" si="28"/>
        <v>0</v>
      </c>
      <c r="BR17" s="117">
        <f t="shared" si="29"/>
        <v>0</v>
      </c>
      <c r="BS17" s="122">
        <f t="shared" si="30"/>
        <v>0</v>
      </c>
      <c r="BT17" s="113"/>
      <c r="BU17" s="114"/>
      <c r="BV17" s="114"/>
      <c r="BW17" s="114"/>
      <c r="BX17" s="114"/>
      <c r="BY17" s="114"/>
      <c r="BZ17" s="114"/>
      <c r="CA17" s="114"/>
      <c r="CB17" s="114"/>
      <c r="CC17" s="115"/>
      <c r="CD17" s="116">
        <f t="shared" si="31"/>
        <v>0</v>
      </c>
      <c r="CE17" s="182">
        <f t="shared" si="32"/>
        <v>0.25</v>
      </c>
      <c r="CF17" s="176"/>
      <c r="CG17" s="167">
        <f t="shared" si="33"/>
        <v>0</v>
      </c>
      <c r="CH17" s="177">
        <f t="shared" si="34"/>
        <v>0</v>
      </c>
      <c r="CI17" s="117">
        <f t="shared" si="35"/>
        <v>0</v>
      </c>
      <c r="CJ17" s="117">
        <f t="shared" si="36"/>
        <v>0</v>
      </c>
      <c r="CK17" s="107"/>
      <c r="CL17" s="117"/>
      <c r="CM17" s="180">
        <f t="shared" si="37"/>
      </c>
    </row>
    <row r="18" spans="1:91" s="29" customFormat="1" ht="12.75" customHeight="1">
      <c r="A18" s="110"/>
      <c r="B18" s="209"/>
      <c r="C18" s="209"/>
      <c r="D18" s="151"/>
      <c r="E18" s="151"/>
      <c r="F18" s="12"/>
      <c r="G18" s="207">
        <f t="shared" si="0"/>
      </c>
      <c r="H18" s="125">
        <f t="shared" si="38"/>
        <v>0</v>
      </c>
      <c r="I18" s="110">
        <f t="shared" si="39"/>
        <v>0</v>
      </c>
      <c r="J18" s="108">
        <f t="shared" si="40"/>
        <v>0</v>
      </c>
      <c r="K18" s="109">
        <f t="shared" si="41"/>
        <v>0</v>
      </c>
      <c r="L18" s="110">
        <f t="shared" si="42"/>
        <v>0</v>
      </c>
      <c r="M18" s="108">
        <f t="shared" si="43"/>
        <v>0</v>
      </c>
      <c r="N18" s="108">
        <f t="shared" si="44"/>
        <v>0</v>
      </c>
      <c r="O18" s="108">
        <f t="shared" si="45"/>
        <v>0</v>
      </c>
      <c r="P18" s="109">
        <f t="shared" si="46"/>
        <v>0</v>
      </c>
      <c r="Q18" s="110">
        <f t="shared" si="47"/>
        <v>0</v>
      </c>
      <c r="R18" s="109">
        <f t="shared" si="48"/>
        <v>0</v>
      </c>
      <c r="S18" s="218">
        <f t="shared" si="49"/>
        <v>0</v>
      </c>
      <c r="T18" s="183">
        <f t="shared" si="1"/>
        <v>15000000</v>
      </c>
      <c r="U18" s="106">
        <f t="shared" si="2"/>
        <v>0</v>
      </c>
      <c r="V18" s="108">
        <f t="shared" si="3"/>
        <v>0</v>
      </c>
      <c r="W18" s="108">
        <f t="shared" si="4"/>
        <v>0</v>
      </c>
      <c r="X18" s="108">
        <f t="shared" si="5"/>
        <v>0</v>
      </c>
      <c r="Y18" s="108">
        <f t="shared" si="6"/>
        <v>0</v>
      </c>
      <c r="Z18" s="108">
        <f t="shared" si="7"/>
        <v>0</v>
      </c>
      <c r="AA18" s="111">
        <f t="shared" si="8"/>
        <v>0</v>
      </c>
      <c r="AB18" s="106">
        <f t="shared" si="9"/>
        <v>0</v>
      </c>
      <c r="AC18" s="108">
        <f t="shared" si="10"/>
        <v>0</v>
      </c>
      <c r="AD18" s="108">
        <f t="shared" si="11"/>
        <v>0</v>
      </c>
      <c r="AE18" s="108">
        <f t="shared" si="12"/>
        <v>0</v>
      </c>
      <c r="AF18" s="108">
        <f t="shared" si="13"/>
        <v>0</v>
      </c>
      <c r="AG18" s="108">
        <f t="shared" si="14"/>
        <v>0</v>
      </c>
      <c r="AH18" s="111">
        <f t="shared" si="15"/>
        <v>0</v>
      </c>
      <c r="AI18" s="106">
        <f t="shared" si="16"/>
        <v>0</v>
      </c>
      <c r="AJ18" s="108">
        <f t="shared" si="17"/>
        <v>0</v>
      </c>
      <c r="AK18" s="108">
        <f t="shared" si="18"/>
        <v>0</v>
      </c>
      <c r="AL18" s="108">
        <f t="shared" si="19"/>
        <v>0</v>
      </c>
      <c r="AM18" s="108">
        <f t="shared" si="20"/>
        <v>0</v>
      </c>
      <c r="AN18" s="108">
        <f t="shared" si="21"/>
        <v>0</v>
      </c>
      <c r="AO18" s="111">
        <f t="shared" si="22"/>
        <v>0</v>
      </c>
      <c r="AP18" s="112">
        <f t="shared" si="23"/>
        <v>0</v>
      </c>
      <c r="AQ18" s="165"/>
      <c r="AR18" s="166">
        <f t="shared" si="24"/>
        <v>0</v>
      </c>
      <c r="AS18" s="167">
        <f t="shared" si="25"/>
        <v>0</v>
      </c>
      <c r="AT18" s="114"/>
      <c r="AU18" s="114"/>
      <c r="AV18" s="114"/>
      <c r="AW18" s="114"/>
      <c r="AX18" s="114"/>
      <c r="AY18" s="114"/>
      <c r="AZ18" s="114"/>
      <c r="BA18" s="114"/>
      <c r="BB18" s="114"/>
      <c r="BC18" s="115"/>
      <c r="BD18" s="116">
        <f t="shared" si="26"/>
        <v>0</v>
      </c>
      <c r="BE18" s="117"/>
      <c r="BF18" s="118">
        <f t="shared" si="27"/>
        <v>0</v>
      </c>
      <c r="BG18" s="119"/>
      <c r="BH18" s="120"/>
      <c r="BI18" s="120"/>
      <c r="BJ18" s="120"/>
      <c r="BK18" s="120"/>
      <c r="BL18" s="120"/>
      <c r="BM18" s="120"/>
      <c r="BN18" s="120"/>
      <c r="BO18" s="120"/>
      <c r="BP18" s="121"/>
      <c r="BQ18" s="116">
        <f t="shared" si="28"/>
        <v>0</v>
      </c>
      <c r="BR18" s="117">
        <f t="shared" si="29"/>
        <v>0</v>
      </c>
      <c r="BS18" s="122">
        <f t="shared" si="30"/>
        <v>0</v>
      </c>
      <c r="BT18" s="113"/>
      <c r="BU18" s="114"/>
      <c r="BV18" s="114"/>
      <c r="BW18" s="114"/>
      <c r="BX18" s="114"/>
      <c r="BY18" s="114"/>
      <c r="BZ18" s="114"/>
      <c r="CA18" s="114"/>
      <c r="CB18" s="114"/>
      <c r="CC18" s="115"/>
      <c r="CD18" s="116">
        <f t="shared" si="31"/>
        <v>0</v>
      </c>
      <c r="CE18" s="182">
        <f t="shared" si="32"/>
        <v>0.25</v>
      </c>
      <c r="CF18" s="176"/>
      <c r="CG18" s="167">
        <f t="shared" si="33"/>
        <v>0</v>
      </c>
      <c r="CH18" s="177">
        <f t="shared" si="34"/>
        <v>0</v>
      </c>
      <c r="CI18" s="117">
        <f t="shared" si="35"/>
        <v>0</v>
      </c>
      <c r="CJ18" s="117">
        <f t="shared" si="36"/>
        <v>0</v>
      </c>
      <c r="CK18" s="107"/>
      <c r="CL18" s="117"/>
      <c r="CM18" s="180">
        <f t="shared" si="37"/>
      </c>
    </row>
    <row r="19" spans="1:91" s="29" customFormat="1" ht="12.75" customHeight="1">
      <c r="A19" s="110"/>
      <c r="B19" s="209"/>
      <c r="C19" s="209"/>
      <c r="D19" s="151"/>
      <c r="E19" s="151"/>
      <c r="F19" s="12"/>
      <c r="G19" s="207">
        <f t="shared" si="0"/>
      </c>
      <c r="H19" s="125">
        <f t="shared" si="38"/>
        <v>0</v>
      </c>
      <c r="I19" s="110">
        <f t="shared" si="39"/>
        <v>0</v>
      </c>
      <c r="J19" s="108">
        <f t="shared" si="40"/>
        <v>0</v>
      </c>
      <c r="K19" s="109">
        <f t="shared" si="41"/>
        <v>0</v>
      </c>
      <c r="L19" s="110">
        <f t="shared" si="42"/>
        <v>0</v>
      </c>
      <c r="M19" s="108">
        <f t="shared" si="43"/>
        <v>0</v>
      </c>
      <c r="N19" s="108">
        <f t="shared" si="44"/>
        <v>0</v>
      </c>
      <c r="O19" s="108">
        <f t="shared" si="45"/>
        <v>0</v>
      </c>
      <c r="P19" s="109">
        <f t="shared" si="46"/>
        <v>0</v>
      </c>
      <c r="Q19" s="110">
        <f t="shared" si="47"/>
        <v>0</v>
      </c>
      <c r="R19" s="109">
        <f t="shared" si="48"/>
        <v>0</v>
      </c>
      <c r="S19" s="218">
        <f t="shared" si="49"/>
        <v>0</v>
      </c>
      <c r="T19" s="183">
        <f t="shared" si="1"/>
        <v>15000000</v>
      </c>
      <c r="U19" s="106">
        <f t="shared" si="2"/>
        <v>0</v>
      </c>
      <c r="V19" s="108">
        <f t="shared" si="3"/>
        <v>0</v>
      </c>
      <c r="W19" s="108">
        <f t="shared" si="4"/>
        <v>0</v>
      </c>
      <c r="X19" s="108">
        <f t="shared" si="5"/>
        <v>0</v>
      </c>
      <c r="Y19" s="108">
        <f t="shared" si="6"/>
        <v>0</v>
      </c>
      <c r="Z19" s="108">
        <f t="shared" si="7"/>
        <v>0</v>
      </c>
      <c r="AA19" s="111">
        <f t="shared" si="8"/>
        <v>0</v>
      </c>
      <c r="AB19" s="106">
        <f t="shared" si="9"/>
        <v>0</v>
      </c>
      <c r="AC19" s="108">
        <f t="shared" si="10"/>
        <v>0</v>
      </c>
      <c r="AD19" s="108">
        <f t="shared" si="11"/>
        <v>0</v>
      </c>
      <c r="AE19" s="108">
        <f t="shared" si="12"/>
        <v>0</v>
      </c>
      <c r="AF19" s="108">
        <f t="shared" si="13"/>
        <v>0</v>
      </c>
      <c r="AG19" s="108">
        <f t="shared" si="14"/>
        <v>0</v>
      </c>
      <c r="AH19" s="111">
        <f t="shared" si="15"/>
        <v>0</v>
      </c>
      <c r="AI19" s="106">
        <f t="shared" si="16"/>
        <v>0</v>
      </c>
      <c r="AJ19" s="108">
        <f t="shared" si="17"/>
        <v>0</v>
      </c>
      <c r="AK19" s="108">
        <f t="shared" si="18"/>
        <v>0</v>
      </c>
      <c r="AL19" s="108">
        <f t="shared" si="19"/>
        <v>0</v>
      </c>
      <c r="AM19" s="108">
        <f t="shared" si="20"/>
        <v>0</v>
      </c>
      <c r="AN19" s="108">
        <f t="shared" si="21"/>
        <v>0</v>
      </c>
      <c r="AO19" s="111">
        <f t="shared" si="22"/>
        <v>0</v>
      </c>
      <c r="AP19" s="112">
        <f t="shared" si="23"/>
        <v>0</v>
      </c>
      <c r="AQ19" s="165"/>
      <c r="AR19" s="166">
        <f t="shared" si="24"/>
        <v>0</v>
      </c>
      <c r="AS19" s="167">
        <f t="shared" si="25"/>
        <v>0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5"/>
      <c r="BD19" s="116">
        <f t="shared" si="26"/>
        <v>0</v>
      </c>
      <c r="BE19" s="117"/>
      <c r="BF19" s="118">
        <f t="shared" si="27"/>
        <v>0</v>
      </c>
      <c r="BG19" s="119"/>
      <c r="BH19" s="120"/>
      <c r="BI19" s="120"/>
      <c r="BJ19" s="120"/>
      <c r="BK19" s="120"/>
      <c r="BL19" s="120"/>
      <c r="BM19" s="120"/>
      <c r="BN19" s="120"/>
      <c r="BO19" s="120"/>
      <c r="BP19" s="121"/>
      <c r="BQ19" s="116">
        <f t="shared" si="28"/>
        <v>0</v>
      </c>
      <c r="BR19" s="117">
        <f t="shared" si="29"/>
        <v>0</v>
      </c>
      <c r="BS19" s="122">
        <f t="shared" si="30"/>
        <v>0</v>
      </c>
      <c r="BT19" s="113"/>
      <c r="BU19" s="114"/>
      <c r="BV19" s="114"/>
      <c r="BW19" s="114"/>
      <c r="BX19" s="114"/>
      <c r="BY19" s="114"/>
      <c r="BZ19" s="114"/>
      <c r="CA19" s="114"/>
      <c r="CB19" s="114"/>
      <c r="CC19" s="115"/>
      <c r="CD19" s="116">
        <f t="shared" si="31"/>
        <v>0</v>
      </c>
      <c r="CE19" s="182">
        <f t="shared" si="32"/>
        <v>0.25</v>
      </c>
      <c r="CF19" s="176"/>
      <c r="CG19" s="167">
        <f t="shared" si="33"/>
        <v>0</v>
      </c>
      <c r="CH19" s="177">
        <f t="shared" si="34"/>
        <v>0</v>
      </c>
      <c r="CI19" s="117">
        <f t="shared" si="35"/>
        <v>0</v>
      </c>
      <c r="CJ19" s="117">
        <f t="shared" si="36"/>
        <v>0</v>
      </c>
      <c r="CK19" s="107"/>
      <c r="CL19" s="117"/>
      <c r="CM19" s="180">
        <f t="shared" si="37"/>
      </c>
    </row>
    <row r="20" spans="1:91" s="29" customFormat="1" ht="12.75" customHeight="1">
      <c r="A20" s="110"/>
      <c r="B20" s="209"/>
      <c r="C20" s="209"/>
      <c r="D20" s="151"/>
      <c r="E20" s="151"/>
      <c r="F20" s="12"/>
      <c r="G20" s="207">
        <f t="shared" si="0"/>
      </c>
      <c r="H20" s="125">
        <f t="shared" si="38"/>
        <v>0</v>
      </c>
      <c r="I20" s="110">
        <f t="shared" si="39"/>
        <v>0</v>
      </c>
      <c r="J20" s="108">
        <f t="shared" si="40"/>
        <v>0</v>
      </c>
      <c r="K20" s="109">
        <f t="shared" si="41"/>
        <v>0</v>
      </c>
      <c r="L20" s="110">
        <f t="shared" si="42"/>
        <v>0</v>
      </c>
      <c r="M20" s="108">
        <f t="shared" si="43"/>
        <v>0</v>
      </c>
      <c r="N20" s="108">
        <f t="shared" si="44"/>
        <v>0</v>
      </c>
      <c r="O20" s="108">
        <f t="shared" si="45"/>
        <v>0</v>
      </c>
      <c r="P20" s="109">
        <f t="shared" si="46"/>
        <v>0</v>
      </c>
      <c r="Q20" s="110">
        <f t="shared" si="47"/>
        <v>0</v>
      </c>
      <c r="R20" s="109">
        <f t="shared" si="48"/>
        <v>0</v>
      </c>
      <c r="S20" s="218">
        <f t="shared" si="49"/>
        <v>0</v>
      </c>
      <c r="T20" s="183">
        <f t="shared" si="1"/>
        <v>15000000</v>
      </c>
      <c r="U20" s="106">
        <f t="shared" si="2"/>
        <v>0</v>
      </c>
      <c r="V20" s="108">
        <f t="shared" si="3"/>
        <v>0</v>
      </c>
      <c r="W20" s="108">
        <f t="shared" si="4"/>
        <v>0</v>
      </c>
      <c r="X20" s="108">
        <f t="shared" si="5"/>
        <v>0</v>
      </c>
      <c r="Y20" s="108">
        <f t="shared" si="6"/>
        <v>0</v>
      </c>
      <c r="Z20" s="108">
        <f t="shared" si="7"/>
        <v>0</v>
      </c>
      <c r="AA20" s="111">
        <f t="shared" si="8"/>
        <v>0</v>
      </c>
      <c r="AB20" s="106">
        <f t="shared" si="9"/>
        <v>0</v>
      </c>
      <c r="AC20" s="108">
        <f t="shared" si="10"/>
        <v>0</v>
      </c>
      <c r="AD20" s="108">
        <f t="shared" si="11"/>
        <v>0</v>
      </c>
      <c r="AE20" s="108">
        <f t="shared" si="12"/>
        <v>0</v>
      </c>
      <c r="AF20" s="108">
        <f t="shared" si="13"/>
        <v>0</v>
      </c>
      <c r="AG20" s="108">
        <f t="shared" si="14"/>
        <v>0</v>
      </c>
      <c r="AH20" s="111">
        <f t="shared" si="15"/>
        <v>0</v>
      </c>
      <c r="AI20" s="106">
        <f t="shared" si="16"/>
        <v>0</v>
      </c>
      <c r="AJ20" s="108">
        <f t="shared" si="17"/>
        <v>0</v>
      </c>
      <c r="AK20" s="108">
        <f t="shared" si="18"/>
        <v>0</v>
      </c>
      <c r="AL20" s="108">
        <f t="shared" si="19"/>
        <v>0</v>
      </c>
      <c r="AM20" s="108">
        <f t="shared" si="20"/>
        <v>0</v>
      </c>
      <c r="AN20" s="108">
        <f t="shared" si="21"/>
        <v>0</v>
      </c>
      <c r="AO20" s="111">
        <f t="shared" si="22"/>
        <v>0</v>
      </c>
      <c r="AP20" s="112">
        <f t="shared" si="23"/>
        <v>0</v>
      </c>
      <c r="AQ20" s="165"/>
      <c r="AR20" s="166">
        <f t="shared" si="24"/>
        <v>0</v>
      </c>
      <c r="AS20" s="167">
        <f t="shared" si="25"/>
        <v>0</v>
      </c>
      <c r="AT20" s="114"/>
      <c r="AU20" s="114"/>
      <c r="AV20" s="114"/>
      <c r="AW20" s="114"/>
      <c r="AX20" s="114"/>
      <c r="AY20" s="114"/>
      <c r="AZ20" s="114"/>
      <c r="BA20" s="114"/>
      <c r="BB20" s="114"/>
      <c r="BC20" s="115"/>
      <c r="BD20" s="116">
        <f t="shared" si="26"/>
        <v>0</v>
      </c>
      <c r="BE20" s="117"/>
      <c r="BF20" s="118">
        <f t="shared" si="27"/>
        <v>0</v>
      </c>
      <c r="BG20" s="119"/>
      <c r="BH20" s="120"/>
      <c r="BI20" s="120"/>
      <c r="BJ20" s="120"/>
      <c r="BK20" s="120"/>
      <c r="BL20" s="120"/>
      <c r="BM20" s="120"/>
      <c r="BN20" s="120"/>
      <c r="BO20" s="120"/>
      <c r="BP20" s="121"/>
      <c r="BQ20" s="116">
        <f t="shared" si="28"/>
        <v>0</v>
      </c>
      <c r="BR20" s="117">
        <f t="shared" si="29"/>
        <v>0</v>
      </c>
      <c r="BS20" s="122">
        <f t="shared" si="30"/>
        <v>0</v>
      </c>
      <c r="BT20" s="113"/>
      <c r="BU20" s="114"/>
      <c r="BV20" s="114"/>
      <c r="BW20" s="114"/>
      <c r="BX20" s="114"/>
      <c r="BY20" s="114"/>
      <c r="BZ20" s="114"/>
      <c r="CA20" s="114"/>
      <c r="CB20" s="114"/>
      <c r="CC20" s="115"/>
      <c r="CD20" s="116">
        <f t="shared" si="31"/>
        <v>0</v>
      </c>
      <c r="CE20" s="182">
        <f t="shared" si="32"/>
        <v>0.25</v>
      </c>
      <c r="CF20" s="176"/>
      <c r="CG20" s="167">
        <f t="shared" si="33"/>
        <v>0</v>
      </c>
      <c r="CH20" s="177">
        <f t="shared" si="34"/>
        <v>0</v>
      </c>
      <c r="CI20" s="117">
        <f t="shared" si="35"/>
        <v>0</v>
      </c>
      <c r="CJ20" s="117">
        <f t="shared" si="36"/>
        <v>0</v>
      </c>
      <c r="CK20" s="107"/>
      <c r="CL20" s="117"/>
      <c r="CM20" s="180">
        <f t="shared" si="37"/>
      </c>
    </row>
    <row r="21" spans="1:91" s="29" customFormat="1" ht="12.75" customHeight="1">
      <c r="A21" s="110"/>
      <c r="B21" s="209"/>
      <c r="C21" s="209"/>
      <c r="D21" s="151"/>
      <c r="E21" s="151"/>
      <c r="F21" s="12"/>
      <c r="G21" s="207">
        <f t="shared" si="0"/>
      </c>
      <c r="H21" s="125">
        <f t="shared" si="38"/>
        <v>0</v>
      </c>
      <c r="I21" s="110">
        <f t="shared" si="39"/>
        <v>0</v>
      </c>
      <c r="J21" s="108">
        <f t="shared" si="40"/>
        <v>0</v>
      </c>
      <c r="K21" s="109">
        <f t="shared" si="41"/>
        <v>0</v>
      </c>
      <c r="L21" s="110">
        <f t="shared" si="42"/>
        <v>0</v>
      </c>
      <c r="M21" s="108">
        <f t="shared" si="43"/>
        <v>0</v>
      </c>
      <c r="N21" s="108">
        <f t="shared" si="44"/>
        <v>0</v>
      </c>
      <c r="O21" s="108">
        <f t="shared" si="45"/>
        <v>0</v>
      </c>
      <c r="P21" s="109">
        <f t="shared" si="46"/>
        <v>0</v>
      </c>
      <c r="Q21" s="110">
        <f t="shared" si="47"/>
        <v>0</v>
      </c>
      <c r="R21" s="109">
        <f t="shared" si="48"/>
        <v>0</v>
      </c>
      <c r="S21" s="218">
        <f t="shared" si="49"/>
        <v>0</v>
      </c>
      <c r="T21" s="183">
        <f t="shared" si="1"/>
        <v>15000000</v>
      </c>
      <c r="U21" s="106">
        <f t="shared" si="2"/>
        <v>0</v>
      </c>
      <c r="V21" s="108">
        <f t="shared" si="3"/>
        <v>0</v>
      </c>
      <c r="W21" s="108">
        <f t="shared" si="4"/>
        <v>0</v>
      </c>
      <c r="X21" s="108">
        <f t="shared" si="5"/>
        <v>0</v>
      </c>
      <c r="Y21" s="108">
        <f t="shared" si="6"/>
        <v>0</v>
      </c>
      <c r="Z21" s="108">
        <f t="shared" si="7"/>
        <v>0</v>
      </c>
      <c r="AA21" s="111">
        <f t="shared" si="8"/>
        <v>0</v>
      </c>
      <c r="AB21" s="106">
        <f t="shared" si="9"/>
        <v>0</v>
      </c>
      <c r="AC21" s="108">
        <f t="shared" si="10"/>
        <v>0</v>
      </c>
      <c r="AD21" s="108">
        <f t="shared" si="11"/>
        <v>0</v>
      </c>
      <c r="AE21" s="108">
        <f t="shared" si="12"/>
        <v>0</v>
      </c>
      <c r="AF21" s="108">
        <f t="shared" si="13"/>
        <v>0</v>
      </c>
      <c r="AG21" s="108">
        <f t="shared" si="14"/>
        <v>0</v>
      </c>
      <c r="AH21" s="111">
        <f t="shared" si="15"/>
        <v>0</v>
      </c>
      <c r="AI21" s="106">
        <f t="shared" si="16"/>
        <v>0</v>
      </c>
      <c r="AJ21" s="108">
        <f t="shared" si="17"/>
        <v>0</v>
      </c>
      <c r="AK21" s="108">
        <f t="shared" si="18"/>
        <v>0</v>
      </c>
      <c r="AL21" s="108">
        <f t="shared" si="19"/>
        <v>0</v>
      </c>
      <c r="AM21" s="108">
        <f t="shared" si="20"/>
        <v>0</v>
      </c>
      <c r="AN21" s="108">
        <f t="shared" si="21"/>
        <v>0</v>
      </c>
      <c r="AO21" s="111">
        <f t="shared" si="22"/>
        <v>0</v>
      </c>
      <c r="AP21" s="112">
        <f t="shared" si="23"/>
        <v>0</v>
      </c>
      <c r="AQ21" s="165"/>
      <c r="AR21" s="166">
        <f t="shared" si="24"/>
        <v>0</v>
      </c>
      <c r="AS21" s="167">
        <f t="shared" si="25"/>
        <v>0</v>
      </c>
      <c r="AT21" s="114"/>
      <c r="AU21" s="114"/>
      <c r="AV21" s="114"/>
      <c r="AW21" s="114"/>
      <c r="AX21" s="114"/>
      <c r="AY21" s="114"/>
      <c r="AZ21" s="114"/>
      <c r="BA21" s="114"/>
      <c r="BB21" s="114"/>
      <c r="BC21" s="115"/>
      <c r="BD21" s="116">
        <f t="shared" si="26"/>
        <v>0</v>
      </c>
      <c r="BE21" s="117"/>
      <c r="BF21" s="118">
        <f t="shared" si="27"/>
        <v>0</v>
      </c>
      <c r="BG21" s="119"/>
      <c r="BH21" s="120"/>
      <c r="BI21" s="120"/>
      <c r="BJ21" s="120"/>
      <c r="BK21" s="120"/>
      <c r="BL21" s="120"/>
      <c r="BM21" s="120"/>
      <c r="BN21" s="120"/>
      <c r="BO21" s="120"/>
      <c r="BP21" s="121"/>
      <c r="BQ21" s="116">
        <f t="shared" si="28"/>
        <v>0</v>
      </c>
      <c r="BR21" s="117">
        <f t="shared" si="29"/>
        <v>0</v>
      </c>
      <c r="BS21" s="122">
        <f t="shared" si="30"/>
        <v>0</v>
      </c>
      <c r="BT21" s="113"/>
      <c r="BU21" s="114"/>
      <c r="BV21" s="114"/>
      <c r="BW21" s="114"/>
      <c r="BX21" s="114"/>
      <c r="BY21" s="114"/>
      <c r="BZ21" s="114"/>
      <c r="CA21" s="114"/>
      <c r="CB21" s="114"/>
      <c r="CC21" s="115"/>
      <c r="CD21" s="116">
        <f t="shared" si="31"/>
        <v>0</v>
      </c>
      <c r="CE21" s="182">
        <f t="shared" si="32"/>
        <v>0.25</v>
      </c>
      <c r="CF21" s="176"/>
      <c r="CG21" s="167">
        <f t="shared" si="33"/>
        <v>0</v>
      </c>
      <c r="CH21" s="177">
        <f t="shared" si="34"/>
        <v>0</v>
      </c>
      <c r="CI21" s="117">
        <f t="shared" si="35"/>
        <v>0</v>
      </c>
      <c r="CJ21" s="117">
        <f t="shared" si="36"/>
        <v>0</v>
      </c>
      <c r="CK21" s="107"/>
      <c r="CL21" s="117"/>
      <c r="CM21" s="180">
        <f t="shared" si="37"/>
      </c>
    </row>
    <row r="22" spans="1:91" s="29" customFormat="1" ht="12.75" customHeight="1">
      <c r="A22" s="110"/>
      <c r="B22" s="209"/>
      <c r="C22" s="209"/>
      <c r="D22" s="151"/>
      <c r="E22" s="151"/>
      <c r="F22" s="12"/>
      <c r="G22" s="207">
        <f t="shared" si="0"/>
      </c>
      <c r="H22" s="125">
        <f t="shared" si="38"/>
        <v>0</v>
      </c>
      <c r="I22" s="110">
        <f t="shared" si="39"/>
        <v>0</v>
      </c>
      <c r="J22" s="108">
        <f t="shared" si="40"/>
        <v>0</v>
      </c>
      <c r="K22" s="109">
        <f t="shared" si="41"/>
        <v>0</v>
      </c>
      <c r="L22" s="110">
        <f t="shared" si="42"/>
        <v>0</v>
      </c>
      <c r="M22" s="108">
        <f t="shared" si="43"/>
        <v>0</v>
      </c>
      <c r="N22" s="108">
        <f t="shared" si="44"/>
        <v>0</v>
      </c>
      <c r="O22" s="108">
        <f t="shared" si="45"/>
        <v>0</v>
      </c>
      <c r="P22" s="109">
        <f t="shared" si="46"/>
        <v>0</v>
      </c>
      <c r="Q22" s="110">
        <f t="shared" si="47"/>
        <v>0</v>
      </c>
      <c r="R22" s="109">
        <f t="shared" si="48"/>
        <v>0</v>
      </c>
      <c r="S22" s="218">
        <f t="shared" si="49"/>
        <v>0</v>
      </c>
      <c r="T22" s="183">
        <f t="shared" si="1"/>
        <v>15000000</v>
      </c>
      <c r="U22" s="106">
        <f t="shared" si="2"/>
        <v>0</v>
      </c>
      <c r="V22" s="108">
        <f t="shared" si="3"/>
        <v>0</v>
      </c>
      <c r="W22" s="108">
        <f t="shared" si="4"/>
        <v>0</v>
      </c>
      <c r="X22" s="108">
        <f t="shared" si="5"/>
        <v>0</v>
      </c>
      <c r="Y22" s="108">
        <f t="shared" si="6"/>
        <v>0</v>
      </c>
      <c r="Z22" s="108">
        <f t="shared" si="7"/>
        <v>0</v>
      </c>
      <c r="AA22" s="111">
        <f t="shared" si="8"/>
        <v>0</v>
      </c>
      <c r="AB22" s="106">
        <f t="shared" si="9"/>
        <v>0</v>
      </c>
      <c r="AC22" s="108">
        <f t="shared" si="10"/>
        <v>0</v>
      </c>
      <c r="AD22" s="108">
        <f t="shared" si="11"/>
        <v>0</v>
      </c>
      <c r="AE22" s="108">
        <f t="shared" si="12"/>
        <v>0</v>
      </c>
      <c r="AF22" s="108">
        <f t="shared" si="13"/>
        <v>0</v>
      </c>
      <c r="AG22" s="108">
        <f t="shared" si="14"/>
        <v>0</v>
      </c>
      <c r="AH22" s="111">
        <f t="shared" si="15"/>
        <v>0</v>
      </c>
      <c r="AI22" s="106">
        <f t="shared" si="16"/>
        <v>0</v>
      </c>
      <c r="AJ22" s="108">
        <f t="shared" si="17"/>
        <v>0</v>
      </c>
      <c r="AK22" s="108">
        <f t="shared" si="18"/>
        <v>0</v>
      </c>
      <c r="AL22" s="108">
        <f t="shared" si="19"/>
        <v>0</v>
      </c>
      <c r="AM22" s="108">
        <f t="shared" si="20"/>
        <v>0</v>
      </c>
      <c r="AN22" s="108">
        <f t="shared" si="21"/>
        <v>0</v>
      </c>
      <c r="AO22" s="111">
        <f t="shared" si="22"/>
        <v>0</v>
      </c>
      <c r="AP22" s="112">
        <f t="shared" si="23"/>
        <v>0</v>
      </c>
      <c r="AQ22" s="165"/>
      <c r="AR22" s="166">
        <f t="shared" si="24"/>
        <v>0</v>
      </c>
      <c r="AS22" s="167">
        <f t="shared" si="25"/>
        <v>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5"/>
      <c r="BD22" s="116">
        <f t="shared" si="26"/>
        <v>0</v>
      </c>
      <c r="BE22" s="117"/>
      <c r="BF22" s="118">
        <f t="shared" si="27"/>
        <v>0</v>
      </c>
      <c r="BG22" s="119"/>
      <c r="BH22" s="120"/>
      <c r="BI22" s="120"/>
      <c r="BJ22" s="120"/>
      <c r="BK22" s="120"/>
      <c r="BL22" s="120"/>
      <c r="BM22" s="120"/>
      <c r="BN22" s="120"/>
      <c r="BO22" s="120"/>
      <c r="BP22" s="121"/>
      <c r="BQ22" s="116">
        <f t="shared" si="28"/>
        <v>0</v>
      </c>
      <c r="BR22" s="117">
        <f t="shared" si="29"/>
        <v>0</v>
      </c>
      <c r="BS22" s="122">
        <f t="shared" si="30"/>
        <v>0</v>
      </c>
      <c r="BT22" s="113"/>
      <c r="BU22" s="114"/>
      <c r="BV22" s="114"/>
      <c r="BW22" s="114"/>
      <c r="BX22" s="114"/>
      <c r="BY22" s="114"/>
      <c r="BZ22" s="114"/>
      <c r="CA22" s="114"/>
      <c r="CB22" s="114"/>
      <c r="CC22" s="115"/>
      <c r="CD22" s="116">
        <f t="shared" si="31"/>
        <v>0</v>
      </c>
      <c r="CE22" s="182">
        <f t="shared" si="32"/>
        <v>0.25</v>
      </c>
      <c r="CF22" s="176"/>
      <c r="CG22" s="167">
        <f t="shared" si="33"/>
        <v>0</v>
      </c>
      <c r="CH22" s="177">
        <f t="shared" si="34"/>
        <v>0</v>
      </c>
      <c r="CI22" s="117">
        <f t="shared" si="35"/>
        <v>0</v>
      </c>
      <c r="CJ22" s="117">
        <f t="shared" si="36"/>
        <v>0</v>
      </c>
      <c r="CK22" s="107"/>
      <c r="CL22" s="117"/>
      <c r="CM22" s="180">
        <f t="shared" si="37"/>
      </c>
    </row>
    <row r="23" spans="1:91" s="29" customFormat="1" ht="12.75" customHeight="1">
      <c r="A23" s="110"/>
      <c r="B23" s="209"/>
      <c r="C23" s="209"/>
      <c r="D23" s="151"/>
      <c r="E23" s="151"/>
      <c r="F23" s="12"/>
      <c r="G23" s="207">
        <f t="shared" si="0"/>
      </c>
      <c r="H23" s="125">
        <f t="shared" si="38"/>
        <v>0</v>
      </c>
      <c r="I23" s="110">
        <f t="shared" si="39"/>
        <v>0</v>
      </c>
      <c r="J23" s="108">
        <f t="shared" si="40"/>
        <v>0</v>
      </c>
      <c r="K23" s="109">
        <f t="shared" si="41"/>
        <v>0</v>
      </c>
      <c r="L23" s="110">
        <f t="shared" si="42"/>
        <v>0</v>
      </c>
      <c r="M23" s="108">
        <f t="shared" si="43"/>
        <v>0</v>
      </c>
      <c r="N23" s="108">
        <f t="shared" si="44"/>
        <v>0</v>
      </c>
      <c r="O23" s="108">
        <f t="shared" si="45"/>
        <v>0</v>
      </c>
      <c r="P23" s="109">
        <f t="shared" si="46"/>
        <v>0</v>
      </c>
      <c r="Q23" s="110">
        <f t="shared" si="47"/>
        <v>0</v>
      </c>
      <c r="R23" s="109">
        <f t="shared" si="48"/>
        <v>0</v>
      </c>
      <c r="S23" s="218">
        <f t="shared" si="49"/>
        <v>0</v>
      </c>
      <c r="T23" s="183">
        <f t="shared" si="1"/>
        <v>15000000</v>
      </c>
      <c r="U23" s="106">
        <f t="shared" si="2"/>
        <v>0</v>
      </c>
      <c r="V23" s="108">
        <f t="shared" si="3"/>
        <v>0</v>
      </c>
      <c r="W23" s="108">
        <f t="shared" si="4"/>
        <v>0</v>
      </c>
      <c r="X23" s="108">
        <f t="shared" si="5"/>
        <v>0</v>
      </c>
      <c r="Y23" s="108">
        <f t="shared" si="6"/>
        <v>0</v>
      </c>
      <c r="Z23" s="108">
        <f t="shared" si="7"/>
        <v>0</v>
      </c>
      <c r="AA23" s="111">
        <f t="shared" si="8"/>
        <v>0</v>
      </c>
      <c r="AB23" s="106">
        <f t="shared" si="9"/>
        <v>0</v>
      </c>
      <c r="AC23" s="108">
        <f t="shared" si="10"/>
        <v>0</v>
      </c>
      <c r="AD23" s="108">
        <f t="shared" si="11"/>
        <v>0</v>
      </c>
      <c r="AE23" s="108">
        <f t="shared" si="12"/>
        <v>0</v>
      </c>
      <c r="AF23" s="108">
        <f t="shared" si="13"/>
        <v>0</v>
      </c>
      <c r="AG23" s="108">
        <f t="shared" si="14"/>
        <v>0</v>
      </c>
      <c r="AH23" s="111">
        <f t="shared" si="15"/>
        <v>0</v>
      </c>
      <c r="AI23" s="106">
        <f t="shared" si="16"/>
        <v>0</v>
      </c>
      <c r="AJ23" s="108">
        <f t="shared" si="17"/>
        <v>0</v>
      </c>
      <c r="AK23" s="108">
        <f t="shared" si="18"/>
        <v>0</v>
      </c>
      <c r="AL23" s="108">
        <f t="shared" si="19"/>
        <v>0</v>
      </c>
      <c r="AM23" s="108">
        <f t="shared" si="20"/>
        <v>0</v>
      </c>
      <c r="AN23" s="108">
        <f t="shared" si="21"/>
        <v>0</v>
      </c>
      <c r="AO23" s="111">
        <f t="shared" si="22"/>
        <v>0</v>
      </c>
      <c r="AP23" s="112">
        <f t="shared" si="23"/>
        <v>0</v>
      </c>
      <c r="AQ23" s="165"/>
      <c r="AR23" s="166">
        <f t="shared" si="24"/>
        <v>0</v>
      </c>
      <c r="AS23" s="167">
        <f t="shared" si="25"/>
        <v>0</v>
      </c>
      <c r="AT23" s="114"/>
      <c r="AU23" s="114"/>
      <c r="AV23" s="114"/>
      <c r="AW23" s="114"/>
      <c r="AX23" s="114"/>
      <c r="AY23" s="114"/>
      <c r="AZ23" s="114"/>
      <c r="BA23" s="114"/>
      <c r="BB23" s="114"/>
      <c r="BC23" s="115"/>
      <c r="BD23" s="116">
        <f t="shared" si="26"/>
        <v>0</v>
      </c>
      <c r="BE23" s="117"/>
      <c r="BF23" s="118">
        <f t="shared" si="27"/>
        <v>0</v>
      </c>
      <c r="BG23" s="119"/>
      <c r="BH23" s="120"/>
      <c r="BI23" s="120"/>
      <c r="BJ23" s="120"/>
      <c r="BK23" s="120"/>
      <c r="BL23" s="120"/>
      <c r="BM23" s="120"/>
      <c r="BN23" s="120"/>
      <c r="BO23" s="120"/>
      <c r="BP23" s="121"/>
      <c r="BQ23" s="116">
        <f t="shared" si="28"/>
        <v>0</v>
      </c>
      <c r="BR23" s="117">
        <f t="shared" si="29"/>
        <v>0</v>
      </c>
      <c r="BS23" s="122">
        <f t="shared" si="30"/>
        <v>0</v>
      </c>
      <c r="BT23" s="113"/>
      <c r="BU23" s="114"/>
      <c r="BV23" s="114"/>
      <c r="BW23" s="114"/>
      <c r="BX23" s="114"/>
      <c r="BY23" s="114"/>
      <c r="BZ23" s="114"/>
      <c r="CA23" s="114"/>
      <c r="CB23" s="114"/>
      <c r="CC23" s="115"/>
      <c r="CD23" s="116">
        <f t="shared" si="31"/>
        <v>0</v>
      </c>
      <c r="CE23" s="182">
        <f t="shared" si="32"/>
        <v>0.25</v>
      </c>
      <c r="CF23" s="176"/>
      <c r="CG23" s="167">
        <f t="shared" si="33"/>
        <v>0</v>
      </c>
      <c r="CH23" s="177">
        <f t="shared" si="34"/>
        <v>0</v>
      </c>
      <c r="CI23" s="117">
        <f t="shared" si="35"/>
        <v>0</v>
      </c>
      <c r="CJ23" s="117">
        <f t="shared" si="36"/>
        <v>0</v>
      </c>
      <c r="CK23" s="107"/>
      <c r="CL23" s="117"/>
      <c r="CM23" s="180">
        <f t="shared" si="37"/>
      </c>
    </row>
    <row r="24" spans="1:91" s="29" customFormat="1" ht="12.75" customHeight="1">
      <c r="A24" s="110"/>
      <c r="B24" s="209"/>
      <c r="C24" s="209"/>
      <c r="D24" s="151"/>
      <c r="E24" s="151"/>
      <c r="F24" s="12"/>
      <c r="G24" s="207">
        <f t="shared" si="0"/>
      </c>
      <c r="H24" s="125">
        <f t="shared" si="38"/>
        <v>0</v>
      </c>
      <c r="I24" s="110">
        <f t="shared" si="39"/>
        <v>0</v>
      </c>
      <c r="J24" s="108">
        <f t="shared" si="40"/>
        <v>0</v>
      </c>
      <c r="K24" s="109">
        <f t="shared" si="41"/>
        <v>0</v>
      </c>
      <c r="L24" s="110">
        <f t="shared" si="42"/>
        <v>0</v>
      </c>
      <c r="M24" s="108">
        <f t="shared" si="43"/>
        <v>0</v>
      </c>
      <c r="N24" s="108">
        <f t="shared" si="44"/>
        <v>0</v>
      </c>
      <c r="O24" s="108">
        <f t="shared" si="45"/>
        <v>0</v>
      </c>
      <c r="P24" s="109">
        <f t="shared" si="46"/>
        <v>0</v>
      </c>
      <c r="Q24" s="110">
        <f t="shared" si="47"/>
        <v>0</v>
      </c>
      <c r="R24" s="109">
        <f t="shared" si="48"/>
        <v>0</v>
      </c>
      <c r="S24" s="218">
        <f t="shared" si="49"/>
        <v>0</v>
      </c>
      <c r="T24" s="183">
        <f t="shared" si="1"/>
        <v>15000000</v>
      </c>
      <c r="U24" s="106">
        <f t="shared" si="2"/>
        <v>0</v>
      </c>
      <c r="V24" s="108">
        <f t="shared" si="3"/>
        <v>0</v>
      </c>
      <c r="W24" s="108">
        <f t="shared" si="4"/>
        <v>0</v>
      </c>
      <c r="X24" s="108">
        <f t="shared" si="5"/>
        <v>0</v>
      </c>
      <c r="Y24" s="108">
        <f t="shared" si="6"/>
        <v>0</v>
      </c>
      <c r="Z24" s="108">
        <f t="shared" si="7"/>
        <v>0</v>
      </c>
      <c r="AA24" s="111">
        <f t="shared" si="8"/>
        <v>0</v>
      </c>
      <c r="AB24" s="106">
        <f t="shared" si="9"/>
        <v>0</v>
      </c>
      <c r="AC24" s="108">
        <f t="shared" si="10"/>
        <v>0</v>
      </c>
      <c r="AD24" s="108">
        <f t="shared" si="11"/>
        <v>0</v>
      </c>
      <c r="AE24" s="108">
        <f t="shared" si="12"/>
        <v>0</v>
      </c>
      <c r="AF24" s="108">
        <f t="shared" si="13"/>
        <v>0</v>
      </c>
      <c r="AG24" s="108">
        <f t="shared" si="14"/>
        <v>0</v>
      </c>
      <c r="AH24" s="111">
        <f t="shared" si="15"/>
        <v>0</v>
      </c>
      <c r="AI24" s="106">
        <f t="shared" si="16"/>
        <v>0</v>
      </c>
      <c r="AJ24" s="108">
        <f t="shared" si="17"/>
        <v>0</v>
      </c>
      <c r="AK24" s="108">
        <f t="shared" si="18"/>
        <v>0</v>
      </c>
      <c r="AL24" s="108">
        <f t="shared" si="19"/>
        <v>0</v>
      </c>
      <c r="AM24" s="108">
        <f t="shared" si="20"/>
        <v>0</v>
      </c>
      <c r="AN24" s="108">
        <f t="shared" si="21"/>
        <v>0</v>
      </c>
      <c r="AO24" s="111">
        <f t="shared" si="22"/>
        <v>0</v>
      </c>
      <c r="AP24" s="112">
        <f t="shared" si="23"/>
        <v>0</v>
      </c>
      <c r="AQ24" s="165"/>
      <c r="AR24" s="166">
        <f t="shared" si="24"/>
        <v>0</v>
      </c>
      <c r="AS24" s="167">
        <f t="shared" si="25"/>
        <v>0</v>
      </c>
      <c r="AT24" s="114"/>
      <c r="AU24" s="114"/>
      <c r="AV24" s="114"/>
      <c r="AW24" s="114"/>
      <c r="AX24" s="114"/>
      <c r="AY24" s="114"/>
      <c r="AZ24" s="114"/>
      <c r="BA24" s="114"/>
      <c r="BB24" s="114"/>
      <c r="BC24" s="115"/>
      <c r="BD24" s="116">
        <f t="shared" si="26"/>
        <v>0</v>
      </c>
      <c r="BE24" s="117"/>
      <c r="BF24" s="118">
        <f t="shared" si="27"/>
        <v>0</v>
      </c>
      <c r="BG24" s="119"/>
      <c r="BH24" s="120"/>
      <c r="BI24" s="120"/>
      <c r="BJ24" s="120"/>
      <c r="BK24" s="120"/>
      <c r="BL24" s="120"/>
      <c r="BM24" s="120"/>
      <c r="BN24" s="120"/>
      <c r="BO24" s="120"/>
      <c r="BP24" s="121"/>
      <c r="BQ24" s="116">
        <f t="shared" si="28"/>
        <v>0</v>
      </c>
      <c r="BR24" s="117">
        <f t="shared" si="29"/>
        <v>0</v>
      </c>
      <c r="BS24" s="122">
        <f t="shared" si="30"/>
        <v>0</v>
      </c>
      <c r="BT24" s="113"/>
      <c r="BU24" s="114"/>
      <c r="BV24" s="114"/>
      <c r="BW24" s="114"/>
      <c r="BX24" s="114"/>
      <c r="BY24" s="114"/>
      <c r="BZ24" s="114"/>
      <c r="CA24" s="114"/>
      <c r="CB24" s="114"/>
      <c r="CC24" s="115"/>
      <c r="CD24" s="116">
        <f t="shared" si="31"/>
        <v>0</v>
      </c>
      <c r="CE24" s="182">
        <f t="shared" si="32"/>
        <v>0.25</v>
      </c>
      <c r="CF24" s="176"/>
      <c r="CG24" s="167">
        <f t="shared" si="33"/>
        <v>0</v>
      </c>
      <c r="CH24" s="177">
        <f t="shared" si="34"/>
        <v>0</v>
      </c>
      <c r="CI24" s="117">
        <f t="shared" si="35"/>
        <v>0</v>
      </c>
      <c r="CJ24" s="117">
        <f t="shared" si="36"/>
        <v>0</v>
      </c>
      <c r="CK24" s="107"/>
      <c r="CL24" s="117"/>
      <c r="CM24" s="180">
        <f t="shared" si="37"/>
      </c>
    </row>
    <row r="25" spans="1:91" s="29" customFormat="1" ht="12.75" customHeight="1">
      <c r="A25" s="110"/>
      <c r="B25" s="209"/>
      <c r="C25" s="209"/>
      <c r="D25" s="151"/>
      <c r="E25" s="151"/>
      <c r="F25" s="12"/>
      <c r="G25" s="207">
        <f t="shared" si="0"/>
      </c>
      <c r="H25" s="125">
        <f t="shared" si="38"/>
        <v>0</v>
      </c>
      <c r="I25" s="110">
        <f t="shared" si="39"/>
        <v>0</v>
      </c>
      <c r="J25" s="108">
        <f t="shared" si="40"/>
        <v>0</v>
      </c>
      <c r="K25" s="109">
        <f t="shared" si="41"/>
        <v>0</v>
      </c>
      <c r="L25" s="110">
        <f t="shared" si="42"/>
        <v>0</v>
      </c>
      <c r="M25" s="108">
        <f t="shared" si="43"/>
        <v>0</v>
      </c>
      <c r="N25" s="108">
        <f t="shared" si="44"/>
        <v>0</v>
      </c>
      <c r="O25" s="108">
        <f t="shared" si="45"/>
        <v>0</v>
      </c>
      <c r="P25" s="109">
        <f t="shared" si="46"/>
        <v>0</v>
      </c>
      <c r="Q25" s="110">
        <f t="shared" si="47"/>
        <v>0</v>
      </c>
      <c r="R25" s="109">
        <f t="shared" si="48"/>
        <v>0</v>
      </c>
      <c r="S25" s="218">
        <f t="shared" si="49"/>
        <v>0</v>
      </c>
      <c r="T25" s="183">
        <f t="shared" si="1"/>
        <v>15000000</v>
      </c>
      <c r="U25" s="106">
        <f t="shared" si="2"/>
        <v>0</v>
      </c>
      <c r="V25" s="108">
        <f t="shared" si="3"/>
        <v>0</v>
      </c>
      <c r="W25" s="108">
        <f t="shared" si="4"/>
        <v>0</v>
      </c>
      <c r="X25" s="108">
        <f t="shared" si="5"/>
        <v>0</v>
      </c>
      <c r="Y25" s="108">
        <f t="shared" si="6"/>
        <v>0</v>
      </c>
      <c r="Z25" s="108">
        <f t="shared" si="7"/>
        <v>0</v>
      </c>
      <c r="AA25" s="111">
        <f t="shared" si="8"/>
        <v>0</v>
      </c>
      <c r="AB25" s="106">
        <f t="shared" si="9"/>
        <v>0</v>
      </c>
      <c r="AC25" s="108">
        <f t="shared" si="10"/>
        <v>0</v>
      </c>
      <c r="AD25" s="108">
        <f t="shared" si="11"/>
        <v>0</v>
      </c>
      <c r="AE25" s="108">
        <f t="shared" si="12"/>
        <v>0</v>
      </c>
      <c r="AF25" s="108">
        <f t="shared" si="13"/>
        <v>0</v>
      </c>
      <c r="AG25" s="108">
        <f t="shared" si="14"/>
        <v>0</v>
      </c>
      <c r="AH25" s="111">
        <f t="shared" si="15"/>
        <v>0</v>
      </c>
      <c r="AI25" s="106">
        <f t="shared" si="16"/>
        <v>0</v>
      </c>
      <c r="AJ25" s="108">
        <f t="shared" si="17"/>
        <v>0</v>
      </c>
      <c r="AK25" s="108">
        <f t="shared" si="18"/>
        <v>0</v>
      </c>
      <c r="AL25" s="108">
        <f t="shared" si="19"/>
        <v>0</v>
      </c>
      <c r="AM25" s="108">
        <f t="shared" si="20"/>
        <v>0</v>
      </c>
      <c r="AN25" s="108">
        <f t="shared" si="21"/>
        <v>0</v>
      </c>
      <c r="AO25" s="111">
        <f t="shared" si="22"/>
        <v>0</v>
      </c>
      <c r="AP25" s="112">
        <f t="shared" si="23"/>
        <v>0</v>
      </c>
      <c r="AQ25" s="165"/>
      <c r="AR25" s="166">
        <f t="shared" si="24"/>
        <v>0</v>
      </c>
      <c r="AS25" s="167">
        <f t="shared" si="25"/>
        <v>0</v>
      </c>
      <c r="AT25" s="114"/>
      <c r="AU25" s="114"/>
      <c r="AV25" s="114"/>
      <c r="AW25" s="114"/>
      <c r="AX25" s="114"/>
      <c r="AY25" s="114"/>
      <c r="AZ25" s="114"/>
      <c r="BA25" s="114"/>
      <c r="BB25" s="114"/>
      <c r="BC25" s="115"/>
      <c r="BD25" s="116">
        <f t="shared" si="26"/>
        <v>0</v>
      </c>
      <c r="BE25" s="117"/>
      <c r="BF25" s="118">
        <f t="shared" si="27"/>
        <v>0</v>
      </c>
      <c r="BG25" s="119"/>
      <c r="BH25" s="120"/>
      <c r="BI25" s="120"/>
      <c r="BJ25" s="120"/>
      <c r="BK25" s="120"/>
      <c r="BL25" s="120"/>
      <c r="BM25" s="120"/>
      <c r="BN25" s="120"/>
      <c r="BO25" s="120"/>
      <c r="BP25" s="121"/>
      <c r="BQ25" s="116">
        <f t="shared" si="28"/>
        <v>0</v>
      </c>
      <c r="BR25" s="117">
        <f t="shared" si="29"/>
        <v>0</v>
      </c>
      <c r="BS25" s="122">
        <f t="shared" si="30"/>
        <v>0</v>
      </c>
      <c r="BT25" s="113"/>
      <c r="BU25" s="114"/>
      <c r="BV25" s="114"/>
      <c r="BW25" s="114"/>
      <c r="BX25" s="114"/>
      <c r="BY25" s="114"/>
      <c r="BZ25" s="114"/>
      <c r="CA25" s="114"/>
      <c r="CB25" s="114"/>
      <c r="CC25" s="115"/>
      <c r="CD25" s="116">
        <f t="shared" si="31"/>
        <v>0</v>
      </c>
      <c r="CE25" s="182">
        <f t="shared" si="32"/>
        <v>0.25</v>
      </c>
      <c r="CF25" s="176"/>
      <c r="CG25" s="167">
        <f t="shared" si="33"/>
        <v>0</v>
      </c>
      <c r="CH25" s="177">
        <f t="shared" si="34"/>
        <v>0</v>
      </c>
      <c r="CI25" s="117">
        <f t="shared" si="35"/>
        <v>0</v>
      </c>
      <c r="CJ25" s="117">
        <f t="shared" si="36"/>
        <v>0</v>
      </c>
      <c r="CK25" s="107"/>
      <c r="CL25" s="117"/>
      <c r="CM25" s="180">
        <f t="shared" si="37"/>
      </c>
    </row>
    <row r="26" spans="1:91" s="29" customFormat="1" ht="12.75" customHeight="1">
      <c r="A26" s="110"/>
      <c r="B26" s="209"/>
      <c r="C26" s="209"/>
      <c r="D26" s="151"/>
      <c r="E26" s="151"/>
      <c r="F26" s="12"/>
      <c r="G26" s="207">
        <f t="shared" si="0"/>
      </c>
      <c r="H26" s="125">
        <f t="shared" si="38"/>
        <v>0</v>
      </c>
      <c r="I26" s="110">
        <f t="shared" si="39"/>
        <v>0</v>
      </c>
      <c r="J26" s="108">
        <f t="shared" si="40"/>
        <v>0</v>
      </c>
      <c r="K26" s="109">
        <f t="shared" si="41"/>
        <v>0</v>
      </c>
      <c r="L26" s="110">
        <f t="shared" si="42"/>
        <v>0</v>
      </c>
      <c r="M26" s="108">
        <f t="shared" si="43"/>
        <v>0</v>
      </c>
      <c r="N26" s="108">
        <f t="shared" si="44"/>
        <v>0</v>
      </c>
      <c r="O26" s="108">
        <f t="shared" si="45"/>
        <v>0</v>
      </c>
      <c r="P26" s="109">
        <f t="shared" si="46"/>
        <v>0</v>
      </c>
      <c r="Q26" s="110">
        <f t="shared" si="47"/>
        <v>0</v>
      </c>
      <c r="R26" s="109">
        <f t="shared" si="48"/>
        <v>0</v>
      </c>
      <c r="S26" s="218">
        <f t="shared" si="49"/>
        <v>0</v>
      </c>
      <c r="T26" s="183">
        <f t="shared" si="1"/>
        <v>15000000</v>
      </c>
      <c r="U26" s="106">
        <f t="shared" si="2"/>
        <v>0</v>
      </c>
      <c r="V26" s="108">
        <f t="shared" si="3"/>
        <v>0</v>
      </c>
      <c r="W26" s="108">
        <f t="shared" si="4"/>
        <v>0</v>
      </c>
      <c r="X26" s="108">
        <f t="shared" si="5"/>
        <v>0</v>
      </c>
      <c r="Y26" s="108">
        <f t="shared" si="6"/>
        <v>0</v>
      </c>
      <c r="Z26" s="108">
        <f t="shared" si="7"/>
        <v>0</v>
      </c>
      <c r="AA26" s="111">
        <f t="shared" si="8"/>
        <v>0</v>
      </c>
      <c r="AB26" s="106">
        <f t="shared" si="9"/>
        <v>0</v>
      </c>
      <c r="AC26" s="108">
        <f t="shared" si="10"/>
        <v>0</v>
      </c>
      <c r="AD26" s="108">
        <f t="shared" si="11"/>
        <v>0</v>
      </c>
      <c r="AE26" s="108">
        <f t="shared" si="12"/>
        <v>0</v>
      </c>
      <c r="AF26" s="108">
        <f t="shared" si="13"/>
        <v>0</v>
      </c>
      <c r="AG26" s="108">
        <f t="shared" si="14"/>
        <v>0</v>
      </c>
      <c r="AH26" s="111">
        <f t="shared" si="15"/>
        <v>0</v>
      </c>
      <c r="AI26" s="106">
        <f t="shared" si="16"/>
        <v>0</v>
      </c>
      <c r="AJ26" s="108">
        <f t="shared" si="17"/>
        <v>0</v>
      </c>
      <c r="AK26" s="108">
        <f t="shared" si="18"/>
        <v>0</v>
      </c>
      <c r="AL26" s="108">
        <f t="shared" si="19"/>
        <v>0</v>
      </c>
      <c r="AM26" s="108">
        <f t="shared" si="20"/>
        <v>0</v>
      </c>
      <c r="AN26" s="108">
        <f t="shared" si="21"/>
        <v>0</v>
      </c>
      <c r="AO26" s="111">
        <f t="shared" si="22"/>
        <v>0</v>
      </c>
      <c r="AP26" s="112">
        <f t="shared" si="23"/>
        <v>0</v>
      </c>
      <c r="AQ26" s="165"/>
      <c r="AR26" s="166">
        <f t="shared" si="24"/>
        <v>0</v>
      </c>
      <c r="AS26" s="167">
        <f t="shared" si="25"/>
        <v>0</v>
      </c>
      <c r="AT26" s="114"/>
      <c r="AU26" s="114"/>
      <c r="AV26" s="114"/>
      <c r="AW26" s="114"/>
      <c r="AX26" s="114"/>
      <c r="AY26" s="114"/>
      <c r="AZ26" s="114"/>
      <c r="BA26" s="114"/>
      <c r="BB26" s="114"/>
      <c r="BC26" s="115"/>
      <c r="BD26" s="116">
        <f t="shared" si="26"/>
        <v>0</v>
      </c>
      <c r="BE26" s="117"/>
      <c r="BF26" s="118">
        <f t="shared" si="27"/>
        <v>0</v>
      </c>
      <c r="BG26" s="119"/>
      <c r="BH26" s="120"/>
      <c r="BI26" s="120"/>
      <c r="BJ26" s="120"/>
      <c r="BK26" s="120"/>
      <c r="BL26" s="120"/>
      <c r="BM26" s="120"/>
      <c r="BN26" s="120"/>
      <c r="BO26" s="120"/>
      <c r="BP26" s="121"/>
      <c r="BQ26" s="116">
        <f t="shared" si="28"/>
        <v>0</v>
      </c>
      <c r="BR26" s="117">
        <f t="shared" si="29"/>
        <v>0</v>
      </c>
      <c r="BS26" s="122">
        <f t="shared" si="30"/>
        <v>0</v>
      </c>
      <c r="BT26" s="113"/>
      <c r="BU26" s="114"/>
      <c r="BV26" s="114"/>
      <c r="BW26" s="114"/>
      <c r="BX26" s="114"/>
      <c r="BY26" s="114"/>
      <c r="BZ26" s="114"/>
      <c r="CA26" s="114"/>
      <c r="CB26" s="114"/>
      <c r="CC26" s="115"/>
      <c r="CD26" s="116">
        <f t="shared" si="31"/>
        <v>0</v>
      </c>
      <c r="CE26" s="182">
        <f t="shared" si="32"/>
        <v>0.25</v>
      </c>
      <c r="CF26" s="176"/>
      <c r="CG26" s="167">
        <f t="shared" si="33"/>
        <v>0</v>
      </c>
      <c r="CH26" s="177">
        <f t="shared" si="34"/>
        <v>0</v>
      </c>
      <c r="CI26" s="117">
        <f t="shared" si="35"/>
        <v>0</v>
      </c>
      <c r="CJ26" s="117">
        <f t="shared" si="36"/>
        <v>0</v>
      </c>
      <c r="CK26" s="107"/>
      <c r="CL26" s="117"/>
      <c r="CM26" s="180">
        <f t="shared" si="37"/>
      </c>
    </row>
    <row r="27" spans="1:91" s="29" customFormat="1" ht="12.75" customHeight="1">
      <c r="A27" s="110"/>
      <c r="B27" s="209"/>
      <c r="C27" s="209"/>
      <c r="D27" s="151"/>
      <c r="E27" s="151"/>
      <c r="F27" s="12"/>
      <c r="G27" s="207">
        <f t="shared" si="0"/>
      </c>
      <c r="H27" s="125">
        <f t="shared" si="38"/>
        <v>0</v>
      </c>
      <c r="I27" s="110">
        <f t="shared" si="39"/>
        <v>0</v>
      </c>
      <c r="J27" s="108">
        <f t="shared" si="40"/>
        <v>0</v>
      </c>
      <c r="K27" s="109">
        <f t="shared" si="41"/>
        <v>0</v>
      </c>
      <c r="L27" s="110">
        <f t="shared" si="42"/>
        <v>0</v>
      </c>
      <c r="M27" s="108">
        <f t="shared" si="43"/>
        <v>0</v>
      </c>
      <c r="N27" s="108">
        <f t="shared" si="44"/>
        <v>0</v>
      </c>
      <c r="O27" s="108">
        <f t="shared" si="45"/>
        <v>0</v>
      </c>
      <c r="P27" s="109">
        <f t="shared" si="46"/>
        <v>0</v>
      </c>
      <c r="Q27" s="110">
        <f t="shared" si="47"/>
        <v>0</v>
      </c>
      <c r="R27" s="109">
        <f t="shared" si="48"/>
        <v>0</v>
      </c>
      <c r="S27" s="218">
        <f t="shared" si="49"/>
        <v>0</v>
      </c>
      <c r="T27" s="183">
        <f t="shared" si="1"/>
        <v>15000000</v>
      </c>
      <c r="U27" s="106">
        <f t="shared" si="2"/>
        <v>0</v>
      </c>
      <c r="V27" s="108">
        <f t="shared" si="3"/>
        <v>0</v>
      </c>
      <c r="W27" s="108">
        <f t="shared" si="4"/>
        <v>0</v>
      </c>
      <c r="X27" s="108">
        <f t="shared" si="5"/>
        <v>0</v>
      </c>
      <c r="Y27" s="108">
        <f t="shared" si="6"/>
        <v>0</v>
      </c>
      <c r="Z27" s="108">
        <f t="shared" si="7"/>
        <v>0</v>
      </c>
      <c r="AA27" s="111">
        <f t="shared" si="8"/>
        <v>0</v>
      </c>
      <c r="AB27" s="106">
        <f t="shared" si="9"/>
        <v>0</v>
      </c>
      <c r="AC27" s="108">
        <f t="shared" si="10"/>
        <v>0</v>
      </c>
      <c r="AD27" s="108">
        <f t="shared" si="11"/>
        <v>0</v>
      </c>
      <c r="AE27" s="108">
        <f t="shared" si="12"/>
        <v>0</v>
      </c>
      <c r="AF27" s="108">
        <f t="shared" si="13"/>
        <v>0</v>
      </c>
      <c r="AG27" s="108">
        <f t="shared" si="14"/>
        <v>0</v>
      </c>
      <c r="AH27" s="111">
        <f t="shared" si="15"/>
        <v>0</v>
      </c>
      <c r="AI27" s="106">
        <f t="shared" si="16"/>
        <v>0</v>
      </c>
      <c r="AJ27" s="108">
        <f t="shared" si="17"/>
        <v>0</v>
      </c>
      <c r="AK27" s="108">
        <f t="shared" si="18"/>
        <v>0</v>
      </c>
      <c r="AL27" s="108">
        <f t="shared" si="19"/>
        <v>0</v>
      </c>
      <c r="AM27" s="108">
        <f t="shared" si="20"/>
        <v>0</v>
      </c>
      <c r="AN27" s="108">
        <f t="shared" si="21"/>
        <v>0</v>
      </c>
      <c r="AO27" s="111">
        <f t="shared" si="22"/>
        <v>0</v>
      </c>
      <c r="AP27" s="112">
        <f t="shared" si="23"/>
        <v>0</v>
      </c>
      <c r="AQ27" s="165"/>
      <c r="AR27" s="166">
        <f t="shared" si="24"/>
        <v>0</v>
      </c>
      <c r="AS27" s="167">
        <f t="shared" si="25"/>
        <v>0</v>
      </c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>
        <f t="shared" si="26"/>
        <v>0</v>
      </c>
      <c r="BE27" s="117"/>
      <c r="BF27" s="118">
        <f t="shared" si="27"/>
        <v>0</v>
      </c>
      <c r="BG27" s="119"/>
      <c r="BH27" s="120"/>
      <c r="BI27" s="120"/>
      <c r="BJ27" s="120"/>
      <c r="BK27" s="120"/>
      <c r="BL27" s="120"/>
      <c r="BM27" s="120"/>
      <c r="BN27" s="120"/>
      <c r="BO27" s="120"/>
      <c r="BP27" s="121"/>
      <c r="BQ27" s="116">
        <f t="shared" si="28"/>
        <v>0</v>
      </c>
      <c r="BR27" s="117">
        <f t="shared" si="29"/>
        <v>0</v>
      </c>
      <c r="BS27" s="122">
        <f t="shared" si="30"/>
        <v>0</v>
      </c>
      <c r="BT27" s="113"/>
      <c r="BU27" s="114"/>
      <c r="BV27" s="114"/>
      <c r="BW27" s="114"/>
      <c r="BX27" s="114"/>
      <c r="BY27" s="114"/>
      <c r="BZ27" s="114"/>
      <c r="CA27" s="114"/>
      <c r="CB27" s="114"/>
      <c r="CC27" s="115"/>
      <c r="CD27" s="116">
        <f t="shared" si="31"/>
        <v>0</v>
      </c>
      <c r="CE27" s="182">
        <f t="shared" si="32"/>
        <v>0.25</v>
      </c>
      <c r="CF27" s="176"/>
      <c r="CG27" s="167">
        <f t="shared" si="33"/>
        <v>0</v>
      </c>
      <c r="CH27" s="177">
        <f t="shared" si="34"/>
        <v>0</v>
      </c>
      <c r="CI27" s="117">
        <f t="shared" si="35"/>
        <v>0</v>
      </c>
      <c r="CJ27" s="117">
        <f t="shared" si="36"/>
        <v>0</v>
      </c>
      <c r="CK27" s="107"/>
      <c r="CL27" s="117"/>
      <c r="CM27" s="180">
        <f t="shared" si="37"/>
      </c>
    </row>
    <row r="28" spans="1:91" s="29" customFormat="1" ht="12.75" customHeight="1">
      <c r="A28" s="110"/>
      <c r="B28" s="209"/>
      <c r="C28" s="209"/>
      <c r="D28" s="151"/>
      <c r="E28" s="151"/>
      <c r="F28" s="12"/>
      <c r="G28" s="207">
        <f t="shared" si="0"/>
      </c>
      <c r="H28" s="125">
        <f t="shared" si="38"/>
        <v>0</v>
      </c>
      <c r="I28" s="110">
        <f t="shared" si="39"/>
        <v>0</v>
      </c>
      <c r="J28" s="108">
        <f t="shared" si="40"/>
        <v>0</v>
      </c>
      <c r="K28" s="109">
        <f t="shared" si="41"/>
        <v>0</v>
      </c>
      <c r="L28" s="110">
        <f t="shared" si="42"/>
        <v>0</v>
      </c>
      <c r="M28" s="108">
        <f t="shared" si="43"/>
        <v>0</v>
      </c>
      <c r="N28" s="108">
        <f t="shared" si="44"/>
        <v>0</v>
      </c>
      <c r="O28" s="108">
        <f t="shared" si="45"/>
        <v>0</v>
      </c>
      <c r="P28" s="109">
        <f t="shared" si="46"/>
        <v>0</v>
      </c>
      <c r="Q28" s="110">
        <f t="shared" si="47"/>
        <v>0</v>
      </c>
      <c r="R28" s="109">
        <f t="shared" si="48"/>
        <v>0</v>
      </c>
      <c r="S28" s="218">
        <f t="shared" si="49"/>
        <v>0</v>
      </c>
      <c r="T28" s="183">
        <f t="shared" si="1"/>
        <v>15000000</v>
      </c>
      <c r="U28" s="106">
        <f t="shared" si="2"/>
        <v>0</v>
      </c>
      <c r="V28" s="108">
        <f t="shared" si="3"/>
        <v>0</v>
      </c>
      <c r="W28" s="108">
        <f t="shared" si="4"/>
        <v>0</v>
      </c>
      <c r="X28" s="108">
        <f t="shared" si="5"/>
        <v>0</v>
      </c>
      <c r="Y28" s="108">
        <f t="shared" si="6"/>
        <v>0</v>
      </c>
      <c r="Z28" s="108">
        <f t="shared" si="7"/>
        <v>0</v>
      </c>
      <c r="AA28" s="111">
        <f t="shared" si="8"/>
        <v>0</v>
      </c>
      <c r="AB28" s="106">
        <f t="shared" si="9"/>
        <v>0</v>
      </c>
      <c r="AC28" s="108">
        <f t="shared" si="10"/>
        <v>0</v>
      </c>
      <c r="AD28" s="108">
        <f t="shared" si="11"/>
        <v>0</v>
      </c>
      <c r="AE28" s="108">
        <f t="shared" si="12"/>
        <v>0</v>
      </c>
      <c r="AF28" s="108">
        <f t="shared" si="13"/>
        <v>0</v>
      </c>
      <c r="AG28" s="108">
        <f t="shared" si="14"/>
        <v>0</v>
      </c>
      <c r="AH28" s="111">
        <f t="shared" si="15"/>
        <v>0</v>
      </c>
      <c r="AI28" s="106">
        <f t="shared" si="16"/>
        <v>0</v>
      </c>
      <c r="AJ28" s="108">
        <f t="shared" si="17"/>
        <v>0</v>
      </c>
      <c r="AK28" s="108">
        <f t="shared" si="18"/>
        <v>0</v>
      </c>
      <c r="AL28" s="108">
        <f t="shared" si="19"/>
        <v>0</v>
      </c>
      <c r="AM28" s="108">
        <f t="shared" si="20"/>
        <v>0</v>
      </c>
      <c r="AN28" s="108">
        <f t="shared" si="21"/>
        <v>0</v>
      </c>
      <c r="AO28" s="111">
        <f t="shared" si="22"/>
        <v>0</v>
      </c>
      <c r="AP28" s="112">
        <f t="shared" si="23"/>
        <v>0</v>
      </c>
      <c r="AQ28" s="165"/>
      <c r="AR28" s="166">
        <f t="shared" si="24"/>
        <v>0</v>
      </c>
      <c r="AS28" s="167">
        <f t="shared" si="25"/>
        <v>0</v>
      </c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6">
        <f t="shared" si="26"/>
        <v>0</v>
      </c>
      <c r="BE28" s="117"/>
      <c r="BF28" s="118">
        <f t="shared" si="27"/>
        <v>0</v>
      </c>
      <c r="BG28" s="119"/>
      <c r="BH28" s="120"/>
      <c r="BI28" s="120"/>
      <c r="BJ28" s="120"/>
      <c r="BK28" s="120"/>
      <c r="BL28" s="120"/>
      <c r="BM28" s="120"/>
      <c r="BN28" s="120"/>
      <c r="BO28" s="120"/>
      <c r="BP28" s="121"/>
      <c r="BQ28" s="116">
        <f t="shared" si="28"/>
        <v>0</v>
      </c>
      <c r="BR28" s="117">
        <f t="shared" si="29"/>
        <v>0</v>
      </c>
      <c r="BS28" s="122">
        <f t="shared" si="30"/>
        <v>0</v>
      </c>
      <c r="BT28" s="113"/>
      <c r="BU28" s="114"/>
      <c r="BV28" s="114"/>
      <c r="BW28" s="114"/>
      <c r="BX28" s="114"/>
      <c r="BY28" s="114"/>
      <c r="BZ28" s="114"/>
      <c r="CA28" s="114"/>
      <c r="CB28" s="114"/>
      <c r="CC28" s="115"/>
      <c r="CD28" s="116">
        <f t="shared" si="31"/>
        <v>0</v>
      </c>
      <c r="CE28" s="182">
        <f t="shared" si="32"/>
        <v>0.25</v>
      </c>
      <c r="CF28" s="176"/>
      <c r="CG28" s="167">
        <f t="shared" si="33"/>
        <v>0</v>
      </c>
      <c r="CH28" s="177">
        <f t="shared" si="34"/>
        <v>0</v>
      </c>
      <c r="CI28" s="117">
        <f t="shared" si="35"/>
        <v>0</v>
      </c>
      <c r="CJ28" s="117">
        <f t="shared" si="36"/>
        <v>0</v>
      </c>
      <c r="CK28" s="107"/>
      <c r="CL28" s="117"/>
      <c r="CM28" s="180">
        <f t="shared" si="37"/>
      </c>
    </row>
    <row r="29" spans="1:91" s="29" customFormat="1" ht="12.75" customHeight="1">
      <c r="A29" s="110"/>
      <c r="B29" s="209"/>
      <c r="C29" s="209"/>
      <c r="D29" s="151"/>
      <c r="E29" s="151"/>
      <c r="F29" s="12"/>
      <c r="G29" s="207">
        <f t="shared" si="0"/>
      </c>
      <c r="H29" s="125">
        <f t="shared" si="38"/>
        <v>0</v>
      </c>
      <c r="I29" s="110">
        <f t="shared" si="39"/>
        <v>0</v>
      </c>
      <c r="J29" s="108">
        <f t="shared" si="40"/>
        <v>0</v>
      </c>
      <c r="K29" s="109">
        <f t="shared" si="41"/>
        <v>0</v>
      </c>
      <c r="L29" s="110">
        <f t="shared" si="42"/>
        <v>0</v>
      </c>
      <c r="M29" s="108">
        <f t="shared" si="43"/>
        <v>0</v>
      </c>
      <c r="N29" s="108">
        <f t="shared" si="44"/>
        <v>0</v>
      </c>
      <c r="O29" s="108">
        <f t="shared" si="45"/>
        <v>0</v>
      </c>
      <c r="P29" s="109">
        <f t="shared" si="46"/>
        <v>0</v>
      </c>
      <c r="Q29" s="110">
        <f t="shared" si="47"/>
        <v>0</v>
      </c>
      <c r="R29" s="109">
        <f t="shared" si="48"/>
        <v>0</v>
      </c>
      <c r="S29" s="218">
        <f t="shared" si="49"/>
        <v>0</v>
      </c>
      <c r="T29" s="183">
        <f t="shared" si="1"/>
        <v>15000000</v>
      </c>
      <c r="U29" s="106">
        <f t="shared" si="2"/>
        <v>0</v>
      </c>
      <c r="V29" s="108">
        <f t="shared" si="3"/>
        <v>0</v>
      </c>
      <c r="W29" s="108">
        <f t="shared" si="4"/>
        <v>0</v>
      </c>
      <c r="X29" s="108">
        <f t="shared" si="5"/>
        <v>0</v>
      </c>
      <c r="Y29" s="108">
        <f t="shared" si="6"/>
        <v>0</v>
      </c>
      <c r="Z29" s="108">
        <f t="shared" si="7"/>
        <v>0</v>
      </c>
      <c r="AA29" s="111">
        <f t="shared" si="8"/>
        <v>0</v>
      </c>
      <c r="AB29" s="106">
        <f t="shared" si="9"/>
        <v>0</v>
      </c>
      <c r="AC29" s="108">
        <f t="shared" si="10"/>
        <v>0</v>
      </c>
      <c r="AD29" s="108">
        <f t="shared" si="11"/>
        <v>0</v>
      </c>
      <c r="AE29" s="108">
        <f t="shared" si="12"/>
        <v>0</v>
      </c>
      <c r="AF29" s="108">
        <f t="shared" si="13"/>
        <v>0</v>
      </c>
      <c r="AG29" s="108">
        <f t="shared" si="14"/>
        <v>0</v>
      </c>
      <c r="AH29" s="111">
        <f t="shared" si="15"/>
        <v>0</v>
      </c>
      <c r="AI29" s="106">
        <f t="shared" si="16"/>
        <v>0</v>
      </c>
      <c r="AJ29" s="108">
        <f t="shared" si="17"/>
        <v>0</v>
      </c>
      <c r="AK29" s="108">
        <f t="shared" si="18"/>
        <v>0</v>
      </c>
      <c r="AL29" s="108">
        <f t="shared" si="19"/>
        <v>0</v>
      </c>
      <c r="AM29" s="108">
        <f t="shared" si="20"/>
        <v>0</v>
      </c>
      <c r="AN29" s="108">
        <f t="shared" si="21"/>
        <v>0</v>
      </c>
      <c r="AO29" s="111">
        <f t="shared" si="22"/>
        <v>0</v>
      </c>
      <c r="AP29" s="112">
        <f t="shared" si="23"/>
        <v>0</v>
      </c>
      <c r="AQ29" s="165"/>
      <c r="AR29" s="166">
        <f t="shared" si="24"/>
        <v>0</v>
      </c>
      <c r="AS29" s="167">
        <f t="shared" si="25"/>
        <v>0</v>
      </c>
      <c r="AT29" s="114"/>
      <c r="AU29" s="114"/>
      <c r="AV29" s="114"/>
      <c r="AW29" s="114"/>
      <c r="AX29" s="114"/>
      <c r="AY29" s="114"/>
      <c r="AZ29" s="114"/>
      <c r="BA29" s="114"/>
      <c r="BB29" s="114"/>
      <c r="BC29" s="115"/>
      <c r="BD29" s="116">
        <f t="shared" si="26"/>
        <v>0</v>
      </c>
      <c r="BE29" s="117"/>
      <c r="BF29" s="118">
        <f t="shared" si="27"/>
        <v>0</v>
      </c>
      <c r="BG29" s="119"/>
      <c r="BH29" s="120"/>
      <c r="BI29" s="120"/>
      <c r="BJ29" s="120"/>
      <c r="BK29" s="120"/>
      <c r="BL29" s="120"/>
      <c r="BM29" s="120"/>
      <c r="BN29" s="120"/>
      <c r="BO29" s="120"/>
      <c r="BP29" s="121"/>
      <c r="BQ29" s="116">
        <f t="shared" si="28"/>
        <v>0</v>
      </c>
      <c r="BR29" s="117">
        <f t="shared" si="29"/>
        <v>0</v>
      </c>
      <c r="BS29" s="122">
        <f t="shared" si="30"/>
        <v>0</v>
      </c>
      <c r="BT29" s="113"/>
      <c r="BU29" s="114"/>
      <c r="BV29" s="114"/>
      <c r="BW29" s="114"/>
      <c r="BX29" s="114"/>
      <c r="BY29" s="114"/>
      <c r="BZ29" s="114"/>
      <c r="CA29" s="114"/>
      <c r="CB29" s="114"/>
      <c r="CC29" s="115"/>
      <c r="CD29" s="116">
        <f t="shared" si="31"/>
        <v>0</v>
      </c>
      <c r="CE29" s="182">
        <f t="shared" si="32"/>
        <v>0.25</v>
      </c>
      <c r="CF29" s="176"/>
      <c r="CG29" s="167">
        <f t="shared" si="33"/>
        <v>0</v>
      </c>
      <c r="CH29" s="177">
        <f t="shared" si="34"/>
        <v>0</v>
      </c>
      <c r="CI29" s="117">
        <f t="shared" si="35"/>
        <v>0</v>
      </c>
      <c r="CJ29" s="117">
        <f t="shared" si="36"/>
        <v>0</v>
      </c>
      <c r="CK29" s="107"/>
      <c r="CL29" s="117"/>
      <c r="CM29" s="180">
        <f t="shared" si="37"/>
      </c>
    </row>
    <row r="30" spans="1:91" s="29" customFormat="1" ht="12.75" customHeight="1">
      <c r="A30" s="110"/>
      <c r="B30" s="209"/>
      <c r="C30" s="209"/>
      <c r="D30" s="151"/>
      <c r="E30" s="151"/>
      <c r="F30" s="12"/>
      <c r="G30" s="207">
        <f t="shared" si="0"/>
      </c>
      <c r="H30" s="125">
        <f t="shared" si="38"/>
        <v>0</v>
      </c>
      <c r="I30" s="110">
        <f t="shared" si="39"/>
        <v>0</v>
      </c>
      <c r="J30" s="108">
        <f t="shared" si="40"/>
        <v>0</v>
      </c>
      <c r="K30" s="109">
        <f t="shared" si="41"/>
        <v>0</v>
      </c>
      <c r="L30" s="110">
        <f t="shared" si="42"/>
        <v>0</v>
      </c>
      <c r="M30" s="108">
        <f t="shared" si="43"/>
        <v>0</v>
      </c>
      <c r="N30" s="108">
        <f t="shared" si="44"/>
        <v>0</v>
      </c>
      <c r="O30" s="108">
        <f t="shared" si="45"/>
        <v>0</v>
      </c>
      <c r="P30" s="109">
        <f t="shared" si="46"/>
        <v>0</v>
      </c>
      <c r="Q30" s="110">
        <f t="shared" si="47"/>
        <v>0</v>
      </c>
      <c r="R30" s="109">
        <f t="shared" si="48"/>
        <v>0</v>
      </c>
      <c r="S30" s="218">
        <f t="shared" si="49"/>
        <v>0</v>
      </c>
      <c r="T30" s="183">
        <f t="shared" si="1"/>
        <v>15000000</v>
      </c>
      <c r="U30" s="106">
        <f t="shared" si="2"/>
        <v>0</v>
      </c>
      <c r="V30" s="108">
        <f t="shared" si="3"/>
        <v>0</v>
      </c>
      <c r="W30" s="108">
        <f t="shared" si="4"/>
        <v>0</v>
      </c>
      <c r="X30" s="108">
        <f t="shared" si="5"/>
        <v>0</v>
      </c>
      <c r="Y30" s="108">
        <f t="shared" si="6"/>
        <v>0</v>
      </c>
      <c r="Z30" s="108">
        <f t="shared" si="7"/>
        <v>0</v>
      </c>
      <c r="AA30" s="111">
        <f t="shared" si="8"/>
        <v>0</v>
      </c>
      <c r="AB30" s="106">
        <f t="shared" si="9"/>
        <v>0</v>
      </c>
      <c r="AC30" s="108">
        <f t="shared" si="10"/>
        <v>0</v>
      </c>
      <c r="AD30" s="108">
        <f t="shared" si="11"/>
        <v>0</v>
      </c>
      <c r="AE30" s="108">
        <f t="shared" si="12"/>
        <v>0</v>
      </c>
      <c r="AF30" s="108">
        <f t="shared" si="13"/>
        <v>0</v>
      </c>
      <c r="AG30" s="108">
        <f t="shared" si="14"/>
        <v>0</v>
      </c>
      <c r="AH30" s="111">
        <f t="shared" si="15"/>
        <v>0</v>
      </c>
      <c r="AI30" s="106">
        <f t="shared" si="16"/>
        <v>0</v>
      </c>
      <c r="AJ30" s="108">
        <f t="shared" si="17"/>
        <v>0</v>
      </c>
      <c r="AK30" s="108">
        <f t="shared" si="18"/>
        <v>0</v>
      </c>
      <c r="AL30" s="108">
        <f t="shared" si="19"/>
        <v>0</v>
      </c>
      <c r="AM30" s="108">
        <f t="shared" si="20"/>
        <v>0</v>
      </c>
      <c r="AN30" s="108">
        <f t="shared" si="21"/>
        <v>0</v>
      </c>
      <c r="AO30" s="111">
        <f t="shared" si="22"/>
        <v>0</v>
      </c>
      <c r="AP30" s="112">
        <f t="shared" si="23"/>
        <v>0</v>
      </c>
      <c r="AQ30" s="165"/>
      <c r="AR30" s="166">
        <f t="shared" si="24"/>
        <v>0</v>
      </c>
      <c r="AS30" s="167">
        <f t="shared" si="25"/>
        <v>0</v>
      </c>
      <c r="AT30" s="114"/>
      <c r="AU30" s="114"/>
      <c r="AV30" s="114"/>
      <c r="AW30" s="114"/>
      <c r="AX30" s="114"/>
      <c r="AY30" s="114"/>
      <c r="AZ30" s="114"/>
      <c r="BA30" s="114"/>
      <c r="BB30" s="114"/>
      <c r="BC30" s="115"/>
      <c r="BD30" s="116">
        <f t="shared" si="26"/>
        <v>0</v>
      </c>
      <c r="BE30" s="117"/>
      <c r="BF30" s="118">
        <f t="shared" si="27"/>
        <v>0</v>
      </c>
      <c r="BG30" s="119"/>
      <c r="BH30" s="120"/>
      <c r="BI30" s="120"/>
      <c r="BJ30" s="120"/>
      <c r="BK30" s="120"/>
      <c r="BL30" s="120"/>
      <c r="BM30" s="120"/>
      <c r="BN30" s="120"/>
      <c r="BO30" s="120"/>
      <c r="BP30" s="121"/>
      <c r="BQ30" s="116">
        <f t="shared" si="28"/>
        <v>0</v>
      </c>
      <c r="BR30" s="117">
        <f t="shared" si="29"/>
        <v>0</v>
      </c>
      <c r="BS30" s="122">
        <f t="shared" si="30"/>
        <v>0</v>
      </c>
      <c r="BT30" s="113"/>
      <c r="BU30" s="114"/>
      <c r="BV30" s="114"/>
      <c r="BW30" s="114"/>
      <c r="BX30" s="114"/>
      <c r="BY30" s="114"/>
      <c r="BZ30" s="114"/>
      <c r="CA30" s="114"/>
      <c r="CB30" s="114"/>
      <c r="CC30" s="115"/>
      <c r="CD30" s="116">
        <f t="shared" si="31"/>
        <v>0</v>
      </c>
      <c r="CE30" s="182">
        <f t="shared" si="32"/>
        <v>0.25</v>
      </c>
      <c r="CF30" s="176"/>
      <c r="CG30" s="167">
        <f t="shared" si="33"/>
        <v>0</v>
      </c>
      <c r="CH30" s="177">
        <f t="shared" si="34"/>
        <v>0</v>
      </c>
      <c r="CI30" s="117">
        <f t="shared" si="35"/>
        <v>0</v>
      </c>
      <c r="CJ30" s="117">
        <f t="shared" si="36"/>
        <v>0</v>
      </c>
      <c r="CK30" s="107"/>
      <c r="CL30" s="117"/>
      <c r="CM30" s="180">
        <f t="shared" si="37"/>
      </c>
    </row>
    <row r="31" spans="1:91" s="29" customFormat="1" ht="12.75" customHeight="1">
      <c r="A31" s="110"/>
      <c r="B31" s="209"/>
      <c r="C31" s="209"/>
      <c r="D31" s="151"/>
      <c r="E31" s="151"/>
      <c r="F31" s="12"/>
      <c r="G31" s="207">
        <f t="shared" si="0"/>
      </c>
      <c r="H31" s="125">
        <f t="shared" si="38"/>
        <v>0</v>
      </c>
      <c r="I31" s="110">
        <f t="shared" si="39"/>
        <v>0</v>
      </c>
      <c r="J31" s="108">
        <f t="shared" si="40"/>
        <v>0</v>
      </c>
      <c r="K31" s="109">
        <f t="shared" si="41"/>
        <v>0</v>
      </c>
      <c r="L31" s="110">
        <f t="shared" si="42"/>
        <v>0</v>
      </c>
      <c r="M31" s="108">
        <f t="shared" si="43"/>
        <v>0</v>
      </c>
      <c r="N31" s="108">
        <f t="shared" si="44"/>
        <v>0</v>
      </c>
      <c r="O31" s="108">
        <f t="shared" si="45"/>
        <v>0</v>
      </c>
      <c r="P31" s="109">
        <f t="shared" si="46"/>
        <v>0</v>
      </c>
      <c r="Q31" s="110">
        <f t="shared" si="47"/>
        <v>0</v>
      </c>
      <c r="R31" s="109">
        <f t="shared" si="48"/>
        <v>0</v>
      </c>
      <c r="S31" s="218">
        <f t="shared" si="49"/>
        <v>0</v>
      </c>
      <c r="T31" s="183">
        <f t="shared" si="1"/>
        <v>15000000</v>
      </c>
      <c r="U31" s="106">
        <f t="shared" si="2"/>
        <v>0</v>
      </c>
      <c r="V31" s="108">
        <f t="shared" si="3"/>
        <v>0</v>
      </c>
      <c r="W31" s="108">
        <f t="shared" si="4"/>
        <v>0</v>
      </c>
      <c r="X31" s="108">
        <f t="shared" si="5"/>
        <v>0</v>
      </c>
      <c r="Y31" s="108">
        <f t="shared" si="6"/>
        <v>0</v>
      </c>
      <c r="Z31" s="108">
        <f t="shared" si="7"/>
        <v>0</v>
      </c>
      <c r="AA31" s="111">
        <f t="shared" si="8"/>
        <v>0</v>
      </c>
      <c r="AB31" s="106">
        <f t="shared" si="9"/>
        <v>0</v>
      </c>
      <c r="AC31" s="108">
        <f t="shared" si="10"/>
        <v>0</v>
      </c>
      <c r="AD31" s="108">
        <f t="shared" si="11"/>
        <v>0</v>
      </c>
      <c r="AE31" s="108">
        <f t="shared" si="12"/>
        <v>0</v>
      </c>
      <c r="AF31" s="108">
        <f t="shared" si="13"/>
        <v>0</v>
      </c>
      <c r="AG31" s="108">
        <f t="shared" si="14"/>
        <v>0</v>
      </c>
      <c r="AH31" s="111">
        <f t="shared" si="15"/>
        <v>0</v>
      </c>
      <c r="AI31" s="106">
        <f t="shared" si="16"/>
        <v>0</v>
      </c>
      <c r="AJ31" s="108">
        <f t="shared" si="17"/>
        <v>0</v>
      </c>
      <c r="AK31" s="108">
        <f t="shared" si="18"/>
        <v>0</v>
      </c>
      <c r="AL31" s="108">
        <f t="shared" si="19"/>
        <v>0</v>
      </c>
      <c r="AM31" s="108">
        <f t="shared" si="20"/>
        <v>0</v>
      </c>
      <c r="AN31" s="108">
        <f t="shared" si="21"/>
        <v>0</v>
      </c>
      <c r="AO31" s="111">
        <f t="shared" si="22"/>
        <v>0</v>
      </c>
      <c r="AP31" s="112">
        <f t="shared" si="23"/>
        <v>0</v>
      </c>
      <c r="AQ31" s="165"/>
      <c r="AR31" s="166">
        <f t="shared" si="24"/>
        <v>0</v>
      </c>
      <c r="AS31" s="167">
        <f t="shared" si="25"/>
        <v>0</v>
      </c>
      <c r="AT31" s="114"/>
      <c r="AU31" s="114"/>
      <c r="AV31" s="114"/>
      <c r="AW31" s="114"/>
      <c r="AX31" s="114"/>
      <c r="AY31" s="114"/>
      <c r="AZ31" s="114"/>
      <c r="BA31" s="114"/>
      <c r="BB31" s="114"/>
      <c r="BC31" s="115"/>
      <c r="BD31" s="116">
        <f t="shared" si="26"/>
        <v>0</v>
      </c>
      <c r="BE31" s="117"/>
      <c r="BF31" s="118">
        <f t="shared" si="27"/>
        <v>0</v>
      </c>
      <c r="BG31" s="119"/>
      <c r="BH31" s="120"/>
      <c r="BI31" s="120"/>
      <c r="BJ31" s="120"/>
      <c r="BK31" s="120"/>
      <c r="BL31" s="120"/>
      <c r="BM31" s="120"/>
      <c r="BN31" s="120"/>
      <c r="BO31" s="120"/>
      <c r="BP31" s="121"/>
      <c r="BQ31" s="116">
        <f t="shared" si="28"/>
        <v>0</v>
      </c>
      <c r="BR31" s="117">
        <f t="shared" si="29"/>
        <v>0</v>
      </c>
      <c r="BS31" s="122">
        <f t="shared" si="30"/>
        <v>0</v>
      </c>
      <c r="BT31" s="113"/>
      <c r="BU31" s="114"/>
      <c r="BV31" s="114"/>
      <c r="BW31" s="114"/>
      <c r="BX31" s="114"/>
      <c r="BY31" s="114"/>
      <c r="BZ31" s="114"/>
      <c r="CA31" s="114"/>
      <c r="CB31" s="114"/>
      <c r="CC31" s="115"/>
      <c r="CD31" s="116">
        <f t="shared" si="31"/>
        <v>0</v>
      </c>
      <c r="CE31" s="182">
        <f t="shared" si="32"/>
        <v>0.25</v>
      </c>
      <c r="CF31" s="176"/>
      <c r="CG31" s="167">
        <f t="shared" si="33"/>
        <v>0</v>
      </c>
      <c r="CH31" s="177">
        <f t="shared" si="34"/>
        <v>0</v>
      </c>
      <c r="CI31" s="117">
        <f t="shared" si="35"/>
        <v>0</v>
      </c>
      <c r="CJ31" s="117">
        <f t="shared" si="36"/>
        <v>0</v>
      </c>
      <c r="CK31" s="107"/>
      <c r="CL31" s="117"/>
      <c r="CM31" s="180">
        <f t="shared" si="37"/>
      </c>
    </row>
    <row r="32" spans="1:91" s="29" customFormat="1" ht="12.75" customHeight="1">
      <c r="A32" s="110"/>
      <c r="B32" s="209"/>
      <c r="C32" s="209"/>
      <c r="D32" s="151"/>
      <c r="E32" s="151"/>
      <c r="F32" s="12"/>
      <c r="G32" s="207">
        <f t="shared" si="0"/>
      </c>
      <c r="H32" s="125">
        <f t="shared" si="38"/>
        <v>0</v>
      </c>
      <c r="I32" s="110">
        <f t="shared" si="39"/>
        <v>0</v>
      </c>
      <c r="J32" s="108">
        <f t="shared" si="40"/>
        <v>0</v>
      </c>
      <c r="K32" s="109">
        <f t="shared" si="41"/>
        <v>0</v>
      </c>
      <c r="L32" s="110">
        <f t="shared" si="42"/>
        <v>0</v>
      </c>
      <c r="M32" s="108">
        <f t="shared" si="43"/>
        <v>0</v>
      </c>
      <c r="N32" s="108">
        <f t="shared" si="44"/>
        <v>0</v>
      </c>
      <c r="O32" s="108">
        <f t="shared" si="45"/>
        <v>0</v>
      </c>
      <c r="P32" s="109">
        <f t="shared" si="46"/>
        <v>0</v>
      </c>
      <c r="Q32" s="110">
        <f t="shared" si="47"/>
        <v>0</v>
      </c>
      <c r="R32" s="109">
        <f t="shared" si="48"/>
        <v>0</v>
      </c>
      <c r="S32" s="218">
        <f t="shared" si="49"/>
        <v>0</v>
      </c>
      <c r="T32" s="183">
        <f t="shared" si="1"/>
        <v>15000000</v>
      </c>
      <c r="U32" s="106">
        <f t="shared" si="2"/>
        <v>0</v>
      </c>
      <c r="V32" s="108">
        <f t="shared" si="3"/>
        <v>0</v>
      </c>
      <c r="W32" s="108">
        <f t="shared" si="4"/>
        <v>0</v>
      </c>
      <c r="X32" s="108">
        <f t="shared" si="5"/>
        <v>0</v>
      </c>
      <c r="Y32" s="108">
        <f t="shared" si="6"/>
        <v>0</v>
      </c>
      <c r="Z32" s="108">
        <f t="shared" si="7"/>
        <v>0</v>
      </c>
      <c r="AA32" s="111">
        <f t="shared" si="8"/>
        <v>0</v>
      </c>
      <c r="AB32" s="106">
        <f t="shared" si="9"/>
        <v>0</v>
      </c>
      <c r="AC32" s="108">
        <f t="shared" si="10"/>
        <v>0</v>
      </c>
      <c r="AD32" s="108">
        <f t="shared" si="11"/>
        <v>0</v>
      </c>
      <c r="AE32" s="108">
        <f t="shared" si="12"/>
        <v>0</v>
      </c>
      <c r="AF32" s="108">
        <f t="shared" si="13"/>
        <v>0</v>
      </c>
      <c r="AG32" s="108">
        <f t="shared" si="14"/>
        <v>0</v>
      </c>
      <c r="AH32" s="111">
        <f t="shared" si="15"/>
        <v>0</v>
      </c>
      <c r="AI32" s="106">
        <f t="shared" si="16"/>
        <v>0</v>
      </c>
      <c r="AJ32" s="108">
        <f t="shared" si="17"/>
        <v>0</v>
      </c>
      <c r="AK32" s="108">
        <f t="shared" si="18"/>
        <v>0</v>
      </c>
      <c r="AL32" s="108">
        <f t="shared" si="19"/>
        <v>0</v>
      </c>
      <c r="AM32" s="108">
        <f t="shared" si="20"/>
        <v>0</v>
      </c>
      <c r="AN32" s="108">
        <f t="shared" si="21"/>
        <v>0</v>
      </c>
      <c r="AO32" s="111">
        <f t="shared" si="22"/>
        <v>0</v>
      </c>
      <c r="AP32" s="112">
        <f t="shared" si="23"/>
        <v>0</v>
      </c>
      <c r="AQ32" s="165"/>
      <c r="AR32" s="166">
        <f t="shared" si="24"/>
        <v>0</v>
      </c>
      <c r="AS32" s="167">
        <f t="shared" si="25"/>
        <v>0</v>
      </c>
      <c r="AT32" s="114"/>
      <c r="AU32" s="114"/>
      <c r="AV32" s="114"/>
      <c r="AW32" s="114"/>
      <c r="AX32" s="114"/>
      <c r="AY32" s="114"/>
      <c r="AZ32" s="114"/>
      <c r="BA32" s="114"/>
      <c r="BB32" s="114"/>
      <c r="BC32" s="115"/>
      <c r="BD32" s="116">
        <f t="shared" si="26"/>
        <v>0</v>
      </c>
      <c r="BE32" s="117"/>
      <c r="BF32" s="118">
        <f t="shared" si="27"/>
        <v>0</v>
      </c>
      <c r="BG32" s="119"/>
      <c r="BH32" s="120"/>
      <c r="BI32" s="120"/>
      <c r="BJ32" s="120"/>
      <c r="BK32" s="120"/>
      <c r="BL32" s="120"/>
      <c r="BM32" s="120"/>
      <c r="BN32" s="120"/>
      <c r="BO32" s="120"/>
      <c r="BP32" s="121"/>
      <c r="BQ32" s="116">
        <f t="shared" si="28"/>
        <v>0</v>
      </c>
      <c r="BR32" s="117">
        <f t="shared" si="29"/>
        <v>0</v>
      </c>
      <c r="BS32" s="122">
        <f t="shared" si="30"/>
        <v>0</v>
      </c>
      <c r="BT32" s="113"/>
      <c r="BU32" s="114"/>
      <c r="BV32" s="114"/>
      <c r="BW32" s="114"/>
      <c r="BX32" s="114"/>
      <c r="BY32" s="114"/>
      <c r="BZ32" s="114"/>
      <c r="CA32" s="114"/>
      <c r="CB32" s="114"/>
      <c r="CC32" s="115"/>
      <c r="CD32" s="116">
        <f t="shared" si="31"/>
        <v>0</v>
      </c>
      <c r="CE32" s="182">
        <f t="shared" si="32"/>
        <v>0.25</v>
      </c>
      <c r="CF32" s="176"/>
      <c r="CG32" s="167">
        <f t="shared" si="33"/>
        <v>0</v>
      </c>
      <c r="CH32" s="177">
        <f t="shared" si="34"/>
        <v>0</v>
      </c>
      <c r="CI32" s="117">
        <f t="shared" si="35"/>
        <v>0</v>
      </c>
      <c r="CJ32" s="117">
        <f t="shared" si="36"/>
        <v>0</v>
      </c>
      <c r="CK32" s="107"/>
      <c r="CL32" s="117"/>
      <c r="CM32" s="180">
        <f t="shared" si="37"/>
      </c>
    </row>
    <row r="33" spans="1:91" s="29" customFormat="1" ht="12.75" customHeight="1">
      <c r="A33" s="110"/>
      <c r="B33" s="209"/>
      <c r="C33" s="209"/>
      <c r="D33" s="151"/>
      <c r="E33" s="151"/>
      <c r="F33" s="12"/>
      <c r="G33" s="207">
        <f t="shared" si="0"/>
      </c>
      <c r="H33" s="125">
        <f t="shared" si="38"/>
        <v>0</v>
      </c>
      <c r="I33" s="110">
        <f t="shared" si="39"/>
        <v>0</v>
      </c>
      <c r="J33" s="108">
        <f t="shared" si="40"/>
        <v>0</v>
      </c>
      <c r="K33" s="109">
        <f t="shared" si="41"/>
        <v>0</v>
      </c>
      <c r="L33" s="110">
        <f t="shared" si="42"/>
        <v>0</v>
      </c>
      <c r="M33" s="108">
        <f t="shared" si="43"/>
        <v>0</v>
      </c>
      <c r="N33" s="108">
        <f t="shared" si="44"/>
        <v>0</v>
      </c>
      <c r="O33" s="108">
        <f t="shared" si="45"/>
        <v>0</v>
      </c>
      <c r="P33" s="109">
        <f t="shared" si="46"/>
        <v>0</v>
      </c>
      <c r="Q33" s="110">
        <f t="shared" si="47"/>
        <v>0</v>
      </c>
      <c r="R33" s="109">
        <f t="shared" si="48"/>
        <v>0</v>
      </c>
      <c r="S33" s="218">
        <f t="shared" si="49"/>
        <v>0</v>
      </c>
      <c r="T33" s="183">
        <f t="shared" si="1"/>
        <v>15000000</v>
      </c>
      <c r="U33" s="106">
        <f t="shared" si="2"/>
        <v>0</v>
      </c>
      <c r="V33" s="108">
        <f t="shared" si="3"/>
        <v>0</v>
      </c>
      <c r="W33" s="108">
        <f t="shared" si="4"/>
        <v>0</v>
      </c>
      <c r="X33" s="108">
        <f t="shared" si="5"/>
        <v>0</v>
      </c>
      <c r="Y33" s="108">
        <f t="shared" si="6"/>
        <v>0</v>
      </c>
      <c r="Z33" s="108">
        <f t="shared" si="7"/>
        <v>0</v>
      </c>
      <c r="AA33" s="111">
        <f t="shared" si="8"/>
        <v>0</v>
      </c>
      <c r="AB33" s="106">
        <f t="shared" si="9"/>
        <v>0</v>
      </c>
      <c r="AC33" s="108">
        <f t="shared" si="10"/>
        <v>0</v>
      </c>
      <c r="AD33" s="108">
        <f t="shared" si="11"/>
        <v>0</v>
      </c>
      <c r="AE33" s="108">
        <f t="shared" si="12"/>
        <v>0</v>
      </c>
      <c r="AF33" s="108">
        <f t="shared" si="13"/>
        <v>0</v>
      </c>
      <c r="AG33" s="108">
        <f t="shared" si="14"/>
        <v>0</v>
      </c>
      <c r="AH33" s="111">
        <f t="shared" si="15"/>
        <v>0</v>
      </c>
      <c r="AI33" s="106">
        <f t="shared" si="16"/>
        <v>0</v>
      </c>
      <c r="AJ33" s="108">
        <f t="shared" si="17"/>
        <v>0</v>
      </c>
      <c r="AK33" s="108">
        <f t="shared" si="18"/>
        <v>0</v>
      </c>
      <c r="AL33" s="108">
        <f t="shared" si="19"/>
        <v>0</v>
      </c>
      <c r="AM33" s="108">
        <f t="shared" si="20"/>
        <v>0</v>
      </c>
      <c r="AN33" s="108">
        <f t="shared" si="21"/>
        <v>0</v>
      </c>
      <c r="AO33" s="111">
        <f t="shared" si="22"/>
        <v>0</v>
      </c>
      <c r="AP33" s="112">
        <f t="shared" si="23"/>
        <v>0</v>
      </c>
      <c r="AQ33" s="165"/>
      <c r="AR33" s="166">
        <f t="shared" si="24"/>
        <v>0</v>
      </c>
      <c r="AS33" s="167">
        <f t="shared" si="25"/>
        <v>0</v>
      </c>
      <c r="AT33" s="114"/>
      <c r="AU33" s="114"/>
      <c r="AV33" s="114"/>
      <c r="AW33" s="114"/>
      <c r="AX33" s="114"/>
      <c r="AY33" s="114"/>
      <c r="AZ33" s="114"/>
      <c r="BA33" s="114"/>
      <c r="BB33" s="114"/>
      <c r="BC33" s="115"/>
      <c r="BD33" s="116">
        <f t="shared" si="26"/>
        <v>0</v>
      </c>
      <c r="BE33" s="117"/>
      <c r="BF33" s="118">
        <f t="shared" si="27"/>
        <v>0</v>
      </c>
      <c r="BG33" s="119"/>
      <c r="BH33" s="120"/>
      <c r="BI33" s="120"/>
      <c r="BJ33" s="120"/>
      <c r="BK33" s="120"/>
      <c r="BL33" s="120"/>
      <c r="BM33" s="120"/>
      <c r="BN33" s="120"/>
      <c r="BO33" s="120"/>
      <c r="BP33" s="121"/>
      <c r="BQ33" s="116">
        <f t="shared" si="28"/>
        <v>0</v>
      </c>
      <c r="BR33" s="117">
        <f t="shared" si="29"/>
        <v>0</v>
      </c>
      <c r="BS33" s="122">
        <f t="shared" si="30"/>
        <v>0</v>
      </c>
      <c r="BT33" s="113"/>
      <c r="BU33" s="114"/>
      <c r="BV33" s="114"/>
      <c r="BW33" s="114"/>
      <c r="BX33" s="114"/>
      <c r="BY33" s="114"/>
      <c r="BZ33" s="114"/>
      <c r="CA33" s="114"/>
      <c r="CB33" s="114"/>
      <c r="CC33" s="115"/>
      <c r="CD33" s="116">
        <f t="shared" si="31"/>
        <v>0</v>
      </c>
      <c r="CE33" s="182">
        <f t="shared" si="32"/>
        <v>0.25</v>
      </c>
      <c r="CF33" s="176"/>
      <c r="CG33" s="167">
        <f t="shared" si="33"/>
        <v>0</v>
      </c>
      <c r="CH33" s="177">
        <f t="shared" si="34"/>
        <v>0</v>
      </c>
      <c r="CI33" s="117">
        <f t="shared" si="35"/>
        <v>0</v>
      </c>
      <c r="CJ33" s="117">
        <f t="shared" si="36"/>
        <v>0</v>
      </c>
      <c r="CK33" s="107"/>
      <c r="CL33" s="117"/>
      <c r="CM33" s="180">
        <f t="shared" si="37"/>
      </c>
    </row>
    <row r="34" spans="1:91" s="29" customFormat="1" ht="12.75" customHeight="1">
      <c r="A34" s="110"/>
      <c r="B34" s="209"/>
      <c r="C34" s="209"/>
      <c r="D34" s="151"/>
      <c r="E34" s="151"/>
      <c r="F34" s="12"/>
      <c r="G34" s="207">
        <f t="shared" si="0"/>
      </c>
      <c r="H34" s="125">
        <f t="shared" si="38"/>
        <v>0</v>
      </c>
      <c r="I34" s="110">
        <f t="shared" si="39"/>
        <v>0</v>
      </c>
      <c r="J34" s="108">
        <f t="shared" si="40"/>
        <v>0</v>
      </c>
      <c r="K34" s="109">
        <f t="shared" si="41"/>
        <v>0</v>
      </c>
      <c r="L34" s="110">
        <f t="shared" si="42"/>
        <v>0</v>
      </c>
      <c r="M34" s="108">
        <f t="shared" si="43"/>
        <v>0</v>
      </c>
      <c r="N34" s="108">
        <f t="shared" si="44"/>
        <v>0</v>
      </c>
      <c r="O34" s="108">
        <f t="shared" si="45"/>
        <v>0</v>
      </c>
      <c r="P34" s="109">
        <f t="shared" si="46"/>
        <v>0</v>
      </c>
      <c r="Q34" s="110">
        <f t="shared" si="47"/>
        <v>0</v>
      </c>
      <c r="R34" s="109">
        <f t="shared" si="48"/>
        <v>0</v>
      </c>
      <c r="S34" s="218">
        <f t="shared" si="49"/>
        <v>0</v>
      </c>
      <c r="T34" s="183">
        <f t="shared" si="1"/>
        <v>15000000</v>
      </c>
      <c r="U34" s="106">
        <f t="shared" si="2"/>
        <v>0</v>
      </c>
      <c r="V34" s="108">
        <f t="shared" si="3"/>
        <v>0</v>
      </c>
      <c r="W34" s="108">
        <f t="shared" si="4"/>
        <v>0</v>
      </c>
      <c r="X34" s="108">
        <f t="shared" si="5"/>
        <v>0</v>
      </c>
      <c r="Y34" s="108">
        <f t="shared" si="6"/>
        <v>0</v>
      </c>
      <c r="Z34" s="108">
        <f t="shared" si="7"/>
        <v>0</v>
      </c>
      <c r="AA34" s="111">
        <f t="shared" si="8"/>
        <v>0</v>
      </c>
      <c r="AB34" s="106">
        <f t="shared" si="9"/>
        <v>0</v>
      </c>
      <c r="AC34" s="108">
        <f t="shared" si="10"/>
        <v>0</v>
      </c>
      <c r="AD34" s="108">
        <f t="shared" si="11"/>
        <v>0</v>
      </c>
      <c r="AE34" s="108">
        <f t="shared" si="12"/>
        <v>0</v>
      </c>
      <c r="AF34" s="108">
        <f t="shared" si="13"/>
        <v>0</v>
      </c>
      <c r="AG34" s="108">
        <f t="shared" si="14"/>
        <v>0</v>
      </c>
      <c r="AH34" s="111">
        <f t="shared" si="15"/>
        <v>0</v>
      </c>
      <c r="AI34" s="106">
        <f t="shared" si="16"/>
        <v>0</v>
      </c>
      <c r="AJ34" s="108">
        <f t="shared" si="17"/>
        <v>0</v>
      </c>
      <c r="AK34" s="108">
        <f t="shared" si="18"/>
        <v>0</v>
      </c>
      <c r="AL34" s="108">
        <f t="shared" si="19"/>
        <v>0</v>
      </c>
      <c r="AM34" s="108">
        <f t="shared" si="20"/>
        <v>0</v>
      </c>
      <c r="AN34" s="108">
        <f t="shared" si="21"/>
        <v>0</v>
      </c>
      <c r="AO34" s="111">
        <f t="shared" si="22"/>
        <v>0</v>
      </c>
      <c r="AP34" s="112">
        <f t="shared" si="23"/>
        <v>0</v>
      </c>
      <c r="AQ34" s="165"/>
      <c r="AR34" s="166">
        <f t="shared" si="24"/>
        <v>0</v>
      </c>
      <c r="AS34" s="167">
        <f t="shared" si="25"/>
        <v>0</v>
      </c>
      <c r="AT34" s="114"/>
      <c r="AU34" s="114"/>
      <c r="AV34" s="114"/>
      <c r="AW34" s="114"/>
      <c r="AX34" s="114"/>
      <c r="AY34" s="114"/>
      <c r="AZ34" s="114"/>
      <c r="BA34" s="114"/>
      <c r="BB34" s="114"/>
      <c r="BC34" s="115"/>
      <c r="BD34" s="116">
        <f t="shared" si="26"/>
        <v>0</v>
      </c>
      <c r="BE34" s="117"/>
      <c r="BF34" s="118">
        <f t="shared" si="27"/>
        <v>0</v>
      </c>
      <c r="BG34" s="119"/>
      <c r="BH34" s="120"/>
      <c r="BI34" s="120"/>
      <c r="BJ34" s="120"/>
      <c r="BK34" s="120"/>
      <c r="BL34" s="120"/>
      <c r="BM34" s="120"/>
      <c r="BN34" s="120"/>
      <c r="BO34" s="120"/>
      <c r="BP34" s="121"/>
      <c r="BQ34" s="116">
        <f t="shared" si="28"/>
        <v>0</v>
      </c>
      <c r="BR34" s="117">
        <f t="shared" si="29"/>
        <v>0</v>
      </c>
      <c r="BS34" s="122">
        <f t="shared" si="30"/>
        <v>0</v>
      </c>
      <c r="BT34" s="113"/>
      <c r="BU34" s="114"/>
      <c r="BV34" s="114"/>
      <c r="BW34" s="114"/>
      <c r="BX34" s="114"/>
      <c r="BY34" s="114"/>
      <c r="BZ34" s="114"/>
      <c r="CA34" s="114"/>
      <c r="CB34" s="114"/>
      <c r="CC34" s="115"/>
      <c r="CD34" s="116">
        <f t="shared" si="31"/>
        <v>0</v>
      </c>
      <c r="CE34" s="182">
        <f t="shared" si="32"/>
        <v>0.25</v>
      </c>
      <c r="CF34" s="176"/>
      <c r="CG34" s="167">
        <f t="shared" si="33"/>
        <v>0</v>
      </c>
      <c r="CH34" s="177">
        <f t="shared" si="34"/>
        <v>0</v>
      </c>
      <c r="CI34" s="117">
        <f t="shared" si="35"/>
        <v>0</v>
      </c>
      <c r="CJ34" s="117">
        <f t="shared" si="36"/>
        <v>0</v>
      </c>
      <c r="CK34" s="107"/>
      <c r="CL34" s="117"/>
      <c r="CM34" s="180">
        <f t="shared" si="37"/>
      </c>
    </row>
    <row r="35" spans="1:91" s="29" customFormat="1" ht="12.75" customHeight="1">
      <c r="A35" s="110"/>
      <c r="B35" s="209"/>
      <c r="C35" s="209"/>
      <c r="D35" s="151"/>
      <c r="E35" s="151"/>
      <c r="F35" s="12"/>
      <c r="G35" s="207">
        <f t="shared" si="0"/>
      </c>
      <c r="H35" s="125">
        <f t="shared" si="38"/>
        <v>0</v>
      </c>
      <c r="I35" s="110">
        <f t="shared" si="39"/>
        <v>0</v>
      </c>
      <c r="J35" s="108">
        <f t="shared" si="40"/>
        <v>0</v>
      </c>
      <c r="K35" s="109">
        <f t="shared" si="41"/>
        <v>0</v>
      </c>
      <c r="L35" s="110">
        <f t="shared" si="42"/>
        <v>0</v>
      </c>
      <c r="M35" s="108">
        <f t="shared" si="43"/>
        <v>0</v>
      </c>
      <c r="N35" s="108">
        <f t="shared" si="44"/>
        <v>0</v>
      </c>
      <c r="O35" s="108">
        <f t="shared" si="45"/>
        <v>0</v>
      </c>
      <c r="P35" s="109">
        <f t="shared" si="46"/>
        <v>0</v>
      </c>
      <c r="Q35" s="110">
        <f t="shared" si="47"/>
        <v>0</v>
      </c>
      <c r="R35" s="109">
        <f t="shared" si="48"/>
        <v>0</v>
      </c>
      <c r="S35" s="218">
        <f t="shared" si="49"/>
        <v>0</v>
      </c>
      <c r="T35" s="183">
        <f t="shared" si="1"/>
        <v>15000000</v>
      </c>
      <c r="U35" s="106">
        <f t="shared" si="2"/>
        <v>0</v>
      </c>
      <c r="V35" s="108">
        <f t="shared" si="3"/>
        <v>0</v>
      </c>
      <c r="W35" s="108">
        <f t="shared" si="4"/>
        <v>0</v>
      </c>
      <c r="X35" s="108">
        <f t="shared" si="5"/>
        <v>0</v>
      </c>
      <c r="Y35" s="108">
        <f t="shared" si="6"/>
        <v>0</v>
      </c>
      <c r="Z35" s="108">
        <f t="shared" si="7"/>
        <v>0</v>
      </c>
      <c r="AA35" s="111">
        <f t="shared" si="8"/>
        <v>0</v>
      </c>
      <c r="AB35" s="106">
        <f t="shared" si="9"/>
        <v>0</v>
      </c>
      <c r="AC35" s="108">
        <f t="shared" si="10"/>
        <v>0</v>
      </c>
      <c r="AD35" s="108">
        <f t="shared" si="11"/>
        <v>0</v>
      </c>
      <c r="AE35" s="108">
        <f t="shared" si="12"/>
        <v>0</v>
      </c>
      <c r="AF35" s="108">
        <f t="shared" si="13"/>
        <v>0</v>
      </c>
      <c r="AG35" s="108">
        <f t="shared" si="14"/>
        <v>0</v>
      </c>
      <c r="AH35" s="111">
        <f t="shared" si="15"/>
        <v>0</v>
      </c>
      <c r="AI35" s="106">
        <f t="shared" si="16"/>
        <v>0</v>
      </c>
      <c r="AJ35" s="108">
        <f t="shared" si="17"/>
        <v>0</v>
      </c>
      <c r="AK35" s="108">
        <f t="shared" si="18"/>
        <v>0</v>
      </c>
      <c r="AL35" s="108">
        <f t="shared" si="19"/>
        <v>0</v>
      </c>
      <c r="AM35" s="108">
        <f t="shared" si="20"/>
        <v>0</v>
      </c>
      <c r="AN35" s="108">
        <f t="shared" si="21"/>
        <v>0</v>
      </c>
      <c r="AO35" s="111">
        <f t="shared" si="22"/>
        <v>0</v>
      </c>
      <c r="AP35" s="112">
        <f t="shared" si="23"/>
        <v>0</v>
      </c>
      <c r="AQ35" s="165"/>
      <c r="AR35" s="166">
        <f t="shared" si="24"/>
        <v>0</v>
      </c>
      <c r="AS35" s="167">
        <f t="shared" si="25"/>
        <v>0</v>
      </c>
      <c r="AT35" s="114"/>
      <c r="AU35" s="114"/>
      <c r="AV35" s="114"/>
      <c r="AW35" s="114"/>
      <c r="AX35" s="114"/>
      <c r="AY35" s="114"/>
      <c r="AZ35" s="114"/>
      <c r="BA35" s="114"/>
      <c r="BB35" s="114"/>
      <c r="BC35" s="115"/>
      <c r="BD35" s="116">
        <f t="shared" si="26"/>
        <v>0</v>
      </c>
      <c r="BE35" s="117"/>
      <c r="BF35" s="118">
        <f t="shared" si="27"/>
        <v>0</v>
      </c>
      <c r="BG35" s="119"/>
      <c r="BH35" s="120"/>
      <c r="BI35" s="120"/>
      <c r="BJ35" s="120"/>
      <c r="BK35" s="120"/>
      <c r="BL35" s="120"/>
      <c r="BM35" s="120"/>
      <c r="BN35" s="120"/>
      <c r="BO35" s="120"/>
      <c r="BP35" s="121"/>
      <c r="BQ35" s="116">
        <f t="shared" si="28"/>
        <v>0</v>
      </c>
      <c r="BR35" s="117">
        <f t="shared" si="29"/>
        <v>0</v>
      </c>
      <c r="BS35" s="122">
        <f t="shared" si="30"/>
        <v>0</v>
      </c>
      <c r="BT35" s="113"/>
      <c r="BU35" s="114"/>
      <c r="BV35" s="114"/>
      <c r="BW35" s="114"/>
      <c r="BX35" s="114"/>
      <c r="BY35" s="114"/>
      <c r="BZ35" s="114"/>
      <c r="CA35" s="114"/>
      <c r="CB35" s="114"/>
      <c r="CC35" s="115"/>
      <c r="CD35" s="116">
        <f t="shared" si="31"/>
        <v>0</v>
      </c>
      <c r="CE35" s="182">
        <f t="shared" si="32"/>
        <v>0.25</v>
      </c>
      <c r="CF35" s="176"/>
      <c r="CG35" s="167">
        <f t="shared" si="33"/>
        <v>0</v>
      </c>
      <c r="CH35" s="177">
        <f t="shared" si="34"/>
        <v>0</v>
      </c>
      <c r="CI35" s="117">
        <f t="shared" si="35"/>
        <v>0</v>
      </c>
      <c r="CJ35" s="117">
        <f t="shared" si="36"/>
        <v>0</v>
      </c>
      <c r="CK35" s="107"/>
      <c r="CL35" s="117"/>
      <c r="CM35" s="180">
        <f t="shared" si="37"/>
      </c>
    </row>
    <row r="36" spans="1:91" s="29" customFormat="1" ht="12.75" customHeight="1">
      <c r="A36" s="110"/>
      <c r="B36" s="209"/>
      <c r="C36" s="209"/>
      <c r="D36" s="151"/>
      <c r="E36" s="151"/>
      <c r="F36" s="12"/>
      <c r="G36" s="207">
        <f t="shared" si="0"/>
      </c>
      <c r="H36" s="125">
        <f t="shared" si="38"/>
        <v>0</v>
      </c>
      <c r="I36" s="110">
        <f t="shared" si="39"/>
        <v>0</v>
      </c>
      <c r="J36" s="108">
        <f t="shared" si="40"/>
        <v>0</v>
      </c>
      <c r="K36" s="109">
        <f t="shared" si="41"/>
        <v>0</v>
      </c>
      <c r="L36" s="110">
        <f t="shared" si="42"/>
        <v>0</v>
      </c>
      <c r="M36" s="108">
        <f t="shared" si="43"/>
        <v>0</v>
      </c>
      <c r="N36" s="108">
        <f t="shared" si="44"/>
        <v>0</v>
      </c>
      <c r="O36" s="108">
        <f t="shared" si="45"/>
        <v>0</v>
      </c>
      <c r="P36" s="109">
        <f t="shared" si="46"/>
        <v>0</v>
      </c>
      <c r="Q36" s="110">
        <f t="shared" si="47"/>
        <v>0</v>
      </c>
      <c r="R36" s="109">
        <f t="shared" si="48"/>
        <v>0</v>
      </c>
      <c r="S36" s="218">
        <f t="shared" si="49"/>
        <v>0</v>
      </c>
      <c r="T36" s="183">
        <f t="shared" si="1"/>
        <v>15000000</v>
      </c>
      <c r="U36" s="106">
        <f t="shared" si="2"/>
        <v>0</v>
      </c>
      <c r="V36" s="108">
        <f t="shared" si="3"/>
        <v>0</v>
      </c>
      <c r="W36" s="108">
        <f t="shared" si="4"/>
        <v>0</v>
      </c>
      <c r="X36" s="108">
        <f t="shared" si="5"/>
        <v>0</v>
      </c>
      <c r="Y36" s="108">
        <f t="shared" si="6"/>
        <v>0</v>
      </c>
      <c r="Z36" s="108">
        <f t="shared" si="7"/>
        <v>0</v>
      </c>
      <c r="AA36" s="111">
        <f t="shared" si="8"/>
        <v>0</v>
      </c>
      <c r="AB36" s="106">
        <f t="shared" si="9"/>
        <v>0</v>
      </c>
      <c r="AC36" s="108">
        <f t="shared" si="10"/>
        <v>0</v>
      </c>
      <c r="AD36" s="108">
        <f t="shared" si="11"/>
        <v>0</v>
      </c>
      <c r="AE36" s="108">
        <f t="shared" si="12"/>
        <v>0</v>
      </c>
      <c r="AF36" s="108">
        <f t="shared" si="13"/>
        <v>0</v>
      </c>
      <c r="AG36" s="108">
        <f t="shared" si="14"/>
        <v>0</v>
      </c>
      <c r="AH36" s="111">
        <f t="shared" si="15"/>
        <v>0</v>
      </c>
      <c r="AI36" s="106">
        <f t="shared" si="16"/>
        <v>0</v>
      </c>
      <c r="AJ36" s="108">
        <f t="shared" si="17"/>
        <v>0</v>
      </c>
      <c r="AK36" s="108">
        <f t="shared" si="18"/>
        <v>0</v>
      </c>
      <c r="AL36" s="108">
        <f t="shared" si="19"/>
        <v>0</v>
      </c>
      <c r="AM36" s="108">
        <f t="shared" si="20"/>
        <v>0</v>
      </c>
      <c r="AN36" s="108">
        <f t="shared" si="21"/>
        <v>0</v>
      </c>
      <c r="AO36" s="111">
        <f t="shared" si="22"/>
        <v>0</v>
      </c>
      <c r="AP36" s="112">
        <f t="shared" si="23"/>
        <v>0</v>
      </c>
      <c r="AQ36" s="165"/>
      <c r="AR36" s="166">
        <f t="shared" si="24"/>
        <v>0</v>
      </c>
      <c r="AS36" s="167">
        <f t="shared" si="25"/>
        <v>0</v>
      </c>
      <c r="AT36" s="114"/>
      <c r="AU36" s="114"/>
      <c r="AV36" s="114"/>
      <c r="AW36" s="114"/>
      <c r="AX36" s="114"/>
      <c r="AY36" s="114"/>
      <c r="AZ36" s="114"/>
      <c r="BA36" s="114"/>
      <c r="BB36" s="114"/>
      <c r="BC36" s="115"/>
      <c r="BD36" s="116">
        <f t="shared" si="26"/>
        <v>0</v>
      </c>
      <c r="BE36" s="117"/>
      <c r="BF36" s="118">
        <f t="shared" si="27"/>
        <v>0</v>
      </c>
      <c r="BG36" s="119"/>
      <c r="BH36" s="120"/>
      <c r="BI36" s="120"/>
      <c r="BJ36" s="120"/>
      <c r="BK36" s="120"/>
      <c r="BL36" s="120"/>
      <c r="BM36" s="120"/>
      <c r="BN36" s="120"/>
      <c r="BO36" s="120"/>
      <c r="BP36" s="121"/>
      <c r="BQ36" s="116">
        <f t="shared" si="28"/>
        <v>0</v>
      </c>
      <c r="BR36" s="117">
        <f t="shared" si="29"/>
        <v>0</v>
      </c>
      <c r="BS36" s="122">
        <f t="shared" si="30"/>
        <v>0</v>
      </c>
      <c r="BT36" s="113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>
        <f t="shared" si="31"/>
        <v>0</v>
      </c>
      <c r="CE36" s="182">
        <f t="shared" si="32"/>
        <v>0.25</v>
      </c>
      <c r="CF36" s="176"/>
      <c r="CG36" s="167">
        <f t="shared" si="33"/>
        <v>0</v>
      </c>
      <c r="CH36" s="177">
        <f t="shared" si="34"/>
        <v>0</v>
      </c>
      <c r="CI36" s="117">
        <f t="shared" si="35"/>
        <v>0</v>
      </c>
      <c r="CJ36" s="117">
        <f t="shared" si="36"/>
        <v>0</v>
      </c>
      <c r="CK36" s="107"/>
      <c r="CL36" s="117"/>
      <c r="CM36" s="180">
        <f t="shared" si="37"/>
      </c>
    </row>
    <row r="37" spans="1:91" s="29" customFormat="1" ht="12.75" customHeight="1">
      <c r="A37" s="110"/>
      <c r="B37" s="209"/>
      <c r="C37" s="209"/>
      <c r="D37" s="151"/>
      <c r="E37" s="151"/>
      <c r="F37" s="12"/>
      <c r="G37" s="207">
        <f t="shared" si="0"/>
      </c>
      <c r="H37" s="125">
        <f t="shared" si="38"/>
        <v>0</v>
      </c>
      <c r="I37" s="110">
        <f t="shared" si="39"/>
        <v>0</v>
      </c>
      <c r="J37" s="108">
        <f t="shared" si="40"/>
        <v>0</v>
      </c>
      <c r="K37" s="109">
        <f t="shared" si="41"/>
        <v>0</v>
      </c>
      <c r="L37" s="110">
        <f t="shared" si="42"/>
        <v>0</v>
      </c>
      <c r="M37" s="108">
        <f t="shared" si="43"/>
        <v>0</v>
      </c>
      <c r="N37" s="108">
        <f t="shared" si="44"/>
        <v>0</v>
      </c>
      <c r="O37" s="108">
        <f t="shared" si="45"/>
        <v>0</v>
      </c>
      <c r="P37" s="109">
        <f t="shared" si="46"/>
        <v>0</v>
      </c>
      <c r="Q37" s="110">
        <f t="shared" si="47"/>
        <v>0</v>
      </c>
      <c r="R37" s="109">
        <f t="shared" si="48"/>
        <v>0</v>
      </c>
      <c r="S37" s="218">
        <f t="shared" si="49"/>
        <v>0</v>
      </c>
      <c r="T37" s="183">
        <f t="shared" si="1"/>
        <v>15000000</v>
      </c>
      <c r="U37" s="106">
        <f t="shared" si="2"/>
        <v>0</v>
      </c>
      <c r="V37" s="108">
        <f t="shared" si="3"/>
        <v>0</v>
      </c>
      <c r="W37" s="108">
        <f t="shared" si="4"/>
        <v>0</v>
      </c>
      <c r="X37" s="108">
        <f t="shared" si="5"/>
        <v>0</v>
      </c>
      <c r="Y37" s="108">
        <f t="shared" si="6"/>
        <v>0</v>
      </c>
      <c r="Z37" s="108">
        <f t="shared" si="7"/>
        <v>0</v>
      </c>
      <c r="AA37" s="111">
        <f t="shared" si="8"/>
        <v>0</v>
      </c>
      <c r="AB37" s="106">
        <f t="shared" si="9"/>
        <v>0</v>
      </c>
      <c r="AC37" s="108">
        <f t="shared" si="10"/>
        <v>0</v>
      </c>
      <c r="AD37" s="108">
        <f t="shared" si="11"/>
        <v>0</v>
      </c>
      <c r="AE37" s="108">
        <f t="shared" si="12"/>
        <v>0</v>
      </c>
      <c r="AF37" s="108">
        <f t="shared" si="13"/>
        <v>0</v>
      </c>
      <c r="AG37" s="108">
        <f t="shared" si="14"/>
        <v>0</v>
      </c>
      <c r="AH37" s="111">
        <f t="shared" si="15"/>
        <v>0</v>
      </c>
      <c r="AI37" s="106">
        <f t="shared" si="16"/>
        <v>0</v>
      </c>
      <c r="AJ37" s="108">
        <f t="shared" si="17"/>
        <v>0</v>
      </c>
      <c r="AK37" s="108">
        <f t="shared" si="18"/>
        <v>0</v>
      </c>
      <c r="AL37" s="108">
        <f t="shared" si="19"/>
        <v>0</v>
      </c>
      <c r="AM37" s="108">
        <f t="shared" si="20"/>
        <v>0</v>
      </c>
      <c r="AN37" s="108">
        <f t="shared" si="21"/>
        <v>0</v>
      </c>
      <c r="AO37" s="111">
        <f t="shared" si="22"/>
        <v>0</v>
      </c>
      <c r="AP37" s="112">
        <f t="shared" si="23"/>
        <v>0</v>
      </c>
      <c r="AQ37" s="165"/>
      <c r="AR37" s="166">
        <f t="shared" si="24"/>
        <v>0</v>
      </c>
      <c r="AS37" s="167">
        <f t="shared" si="25"/>
        <v>0</v>
      </c>
      <c r="AT37" s="114"/>
      <c r="AU37" s="114"/>
      <c r="AV37" s="114"/>
      <c r="AW37" s="114"/>
      <c r="AX37" s="114"/>
      <c r="AY37" s="114"/>
      <c r="AZ37" s="114"/>
      <c r="BA37" s="114"/>
      <c r="BB37" s="114"/>
      <c r="BC37" s="115"/>
      <c r="BD37" s="116">
        <f t="shared" si="26"/>
        <v>0</v>
      </c>
      <c r="BE37" s="117"/>
      <c r="BF37" s="118">
        <f t="shared" si="27"/>
        <v>0</v>
      </c>
      <c r="BG37" s="119"/>
      <c r="BH37" s="120"/>
      <c r="BI37" s="120"/>
      <c r="BJ37" s="120"/>
      <c r="BK37" s="120"/>
      <c r="BL37" s="120"/>
      <c r="BM37" s="120"/>
      <c r="BN37" s="120"/>
      <c r="BO37" s="120"/>
      <c r="BP37" s="121"/>
      <c r="BQ37" s="116">
        <f t="shared" si="28"/>
        <v>0</v>
      </c>
      <c r="BR37" s="117">
        <f t="shared" si="29"/>
        <v>0</v>
      </c>
      <c r="BS37" s="122">
        <f t="shared" si="30"/>
        <v>0</v>
      </c>
      <c r="BT37" s="113"/>
      <c r="BU37" s="114"/>
      <c r="BV37" s="114"/>
      <c r="BW37" s="114"/>
      <c r="BX37" s="114"/>
      <c r="BY37" s="114"/>
      <c r="BZ37" s="114"/>
      <c r="CA37" s="114"/>
      <c r="CB37" s="114"/>
      <c r="CC37" s="115"/>
      <c r="CD37" s="116">
        <f t="shared" si="31"/>
        <v>0</v>
      </c>
      <c r="CE37" s="182">
        <f t="shared" si="32"/>
        <v>0.25</v>
      </c>
      <c r="CF37" s="176"/>
      <c r="CG37" s="167">
        <f t="shared" si="33"/>
        <v>0</v>
      </c>
      <c r="CH37" s="177">
        <f t="shared" si="34"/>
        <v>0</v>
      </c>
      <c r="CI37" s="117">
        <f t="shared" si="35"/>
        <v>0</v>
      </c>
      <c r="CJ37" s="117">
        <f t="shared" si="36"/>
        <v>0</v>
      </c>
      <c r="CK37" s="107"/>
      <c r="CL37" s="117"/>
      <c r="CM37" s="180">
        <f t="shared" si="37"/>
      </c>
    </row>
    <row r="38" spans="1:91" s="29" customFormat="1" ht="12.75" customHeight="1">
      <c r="A38" s="110"/>
      <c r="B38" s="209"/>
      <c r="C38" s="209"/>
      <c r="D38" s="151"/>
      <c r="E38" s="151"/>
      <c r="F38" s="12"/>
      <c r="G38" s="207">
        <f t="shared" si="0"/>
      </c>
      <c r="H38" s="125">
        <f t="shared" si="38"/>
        <v>0</v>
      </c>
      <c r="I38" s="110">
        <f t="shared" si="39"/>
        <v>0</v>
      </c>
      <c r="J38" s="108">
        <f t="shared" si="40"/>
        <v>0</v>
      </c>
      <c r="K38" s="109">
        <f t="shared" si="41"/>
        <v>0</v>
      </c>
      <c r="L38" s="110">
        <f t="shared" si="42"/>
        <v>0</v>
      </c>
      <c r="M38" s="108">
        <f t="shared" si="43"/>
        <v>0</v>
      </c>
      <c r="N38" s="108">
        <f t="shared" si="44"/>
        <v>0</v>
      </c>
      <c r="O38" s="108">
        <f t="shared" si="45"/>
        <v>0</v>
      </c>
      <c r="P38" s="109">
        <f t="shared" si="46"/>
        <v>0</v>
      </c>
      <c r="Q38" s="110">
        <f t="shared" si="47"/>
        <v>0</v>
      </c>
      <c r="R38" s="109">
        <f t="shared" si="48"/>
        <v>0</v>
      </c>
      <c r="S38" s="218">
        <f t="shared" si="49"/>
        <v>0</v>
      </c>
      <c r="T38" s="183">
        <f t="shared" si="1"/>
        <v>15000000</v>
      </c>
      <c r="U38" s="106">
        <f t="shared" si="2"/>
        <v>0</v>
      </c>
      <c r="V38" s="108">
        <f t="shared" si="3"/>
        <v>0</v>
      </c>
      <c r="W38" s="108">
        <f t="shared" si="4"/>
        <v>0</v>
      </c>
      <c r="X38" s="108">
        <f t="shared" si="5"/>
        <v>0</v>
      </c>
      <c r="Y38" s="108">
        <f t="shared" si="6"/>
        <v>0</v>
      </c>
      <c r="Z38" s="108">
        <f t="shared" si="7"/>
        <v>0</v>
      </c>
      <c r="AA38" s="111">
        <f t="shared" si="8"/>
        <v>0</v>
      </c>
      <c r="AB38" s="106">
        <f t="shared" si="9"/>
        <v>0</v>
      </c>
      <c r="AC38" s="108">
        <f t="shared" si="10"/>
        <v>0</v>
      </c>
      <c r="AD38" s="108">
        <f t="shared" si="11"/>
        <v>0</v>
      </c>
      <c r="AE38" s="108">
        <f t="shared" si="12"/>
        <v>0</v>
      </c>
      <c r="AF38" s="108">
        <f t="shared" si="13"/>
        <v>0</v>
      </c>
      <c r="AG38" s="108">
        <f t="shared" si="14"/>
        <v>0</v>
      </c>
      <c r="AH38" s="111">
        <f t="shared" si="15"/>
        <v>0</v>
      </c>
      <c r="AI38" s="106">
        <f t="shared" si="16"/>
        <v>0</v>
      </c>
      <c r="AJ38" s="108">
        <f t="shared" si="17"/>
        <v>0</v>
      </c>
      <c r="AK38" s="108">
        <f t="shared" si="18"/>
        <v>0</v>
      </c>
      <c r="AL38" s="108">
        <f t="shared" si="19"/>
        <v>0</v>
      </c>
      <c r="AM38" s="108">
        <f t="shared" si="20"/>
        <v>0</v>
      </c>
      <c r="AN38" s="108">
        <f t="shared" si="21"/>
        <v>0</v>
      </c>
      <c r="AO38" s="111">
        <f t="shared" si="22"/>
        <v>0</v>
      </c>
      <c r="AP38" s="112">
        <f t="shared" si="23"/>
        <v>0</v>
      </c>
      <c r="AQ38" s="165"/>
      <c r="AR38" s="166">
        <f t="shared" si="24"/>
        <v>0</v>
      </c>
      <c r="AS38" s="167">
        <f t="shared" si="25"/>
        <v>0</v>
      </c>
      <c r="AT38" s="114"/>
      <c r="AU38" s="114"/>
      <c r="AV38" s="114"/>
      <c r="AW38" s="114"/>
      <c r="AX38" s="114"/>
      <c r="AY38" s="114"/>
      <c r="AZ38" s="114"/>
      <c r="BA38" s="114"/>
      <c r="BB38" s="114"/>
      <c r="BC38" s="115"/>
      <c r="BD38" s="116">
        <f t="shared" si="26"/>
        <v>0</v>
      </c>
      <c r="BE38" s="117"/>
      <c r="BF38" s="118">
        <f t="shared" si="27"/>
        <v>0</v>
      </c>
      <c r="BG38" s="119"/>
      <c r="BH38" s="120"/>
      <c r="BI38" s="120"/>
      <c r="BJ38" s="120"/>
      <c r="BK38" s="120"/>
      <c r="BL38" s="120"/>
      <c r="BM38" s="120"/>
      <c r="BN38" s="120"/>
      <c r="BO38" s="120"/>
      <c r="BP38" s="121"/>
      <c r="BQ38" s="116">
        <f t="shared" si="28"/>
        <v>0</v>
      </c>
      <c r="BR38" s="117">
        <f t="shared" si="29"/>
        <v>0</v>
      </c>
      <c r="BS38" s="122">
        <f t="shared" si="30"/>
        <v>0</v>
      </c>
      <c r="BT38" s="113"/>
      <c r="BU38" s="114"/>
      <c r="BV38" s="114"/>
      <c r="BW38" s="114"/>
      <c r="BX38" s="114"/>
      <c r="BY38" s="114"/>
      <c r="BZ38" s="114"/>
      <c r="CA38" s="114"/>
      <c r="CB38" s="114"/>
      <c r="CC38" s="115"/>
      <c r="CD38" s="116">
        <f t="shared" si="31"/>
        <v>0</v>
      </c>
      <c r="CE38" s="182">
        <f t="shared" si="32"/>
        <v>0.25</v>
      </c>
      <c r="CF38" s="176"/>
      <c r="CG38" s="167">
        <f t="shared" si="33"/>
        <v>0</v>
      </c>
      <c r="CH38" s="177">
        <f t="shared" si="34"/>
        <v>0</v>
      </c>
      <c r="CI38" s="117">
        <f t="shared" si="35"/>
        <v>0</v>
      </c>
      <c r="CJ38" s="117">
        <f t="shared" si="36"/>
        <v>0</v>
      </c>
      <c r="CK38" s="107"/>
      <c r="CL38" s="117"/>
      <c r="CM38" s="180">
        <f t="shared" si="37"/>
      </c>
    </row>
    <row r="39" spans="1:91" s="29" customFormat="1" ht="12.75" customHeight="1">
      <c r="A39" s="110"/>
      <c r="B39" s="209"/>
      <c r="C39" s="209"/>
      <c r="D39" s="151"/>
      <c r="E39" s="151"/>
      <c r="F39" s="12"/>
      <c r="G39" s="207">
        <f t="shared" si="0"/>
      </c>
      <c r="H39" s="125">
        <f t="shared" si="38"/>
        <v>0</v>
      </c>
      <c r="I39" s="110">
        <f t="shared" si="39"/>
        <v>0</v>
      </c>
      <c r="J39" s="108">
        <f t="shared" si="40"/>
        <v>0</v>
      </c>
      <c r="K39" s="109">
        <f t="shared" si="41"/>
        <v>0</v>
      </c>
      <c r="L39" s="110">
        <f t="shared" si="42"/>
        <v>0</v>
      </c>
      <c r="M39" s="108">
        <f t="shared" si="43"/>
        <v>0</v>
      </c>
      <c r="N39" s="108">
        <f t="shared" si="44"/>
        <v>0</v>
      </c>
      <c r="O39" s="108">
        <f t="shared" si="45"/>
        <v>0</v>
      </c>
      <c r="P39" s="109">
        <f t="shared" si="46"/>
        <v>0</v>
      </c>
      <c r="Q39" s="110">
        <f t="shared" si="47"/>
        <v>0</v>
      </c>
      <c r="R39" s="109">
        <f t="shared" si="48"/>
        <v>0</v>
      </c>
      <c r="S39" s="218">
        <f t="shared" si="49"/>
        <v>0</v>
      </c>
      <c r="T39" s="183">
        <f t="shared" si="1"/>
        <v>15000000</v>
      </c>
      <c r="U39" s="106">
        <f t="shared" si="2"/>
        <v>0</v>
      </c>
      <c r="V39" s="108">
        <f t="shared" si="3"/>
        <v>0</v>
      </c>
      <c r="W39" s="108">
        <f t="shared" si="4"/>
        <v>0</v>
      </c>
      <c r="X39" s="108">
        <f t="shared" si="5"/>
        <v>0</v>
      </c>
      <c r="Y39" s="108">
        <f t="shared" si="6"/>
        <v>0</v>
      </c>
      <c r="Z39" s="108">
        <f t="shared" si="7"/>
        <v>0</v>
      </c>
      <c r="AA39" s="111">
        <f t="shared" si="8"/>
        <v>0</v>
      </c>
      <c r="AB39" s="106">
        <f t="shared" si="9"/>
        <v>0</v>
      </c>
      <c r="AC39" s="108">
        <f t="shared" si="10"/>
        <v>0</v>
      </c>
      <c r="AD39" s="108">
        <f t="shared" si="11"/>
        <v>0</v>
      </c>
      <c r="AE39" s="108">
        <f t="shared" si="12"/>
        <v>0</v>
      </c>
      <c r="AF39" s="108">
        <f t="shared" si="13"/>
        <v>0</v>
      </c>
      <c r="AG39" s="108">
        <f t="shared" si="14"/>
        <v>0</v>
      </c>
      <c r="AH39" s="111">
        <f t="shared" si="15"/>
        <v>0</v>
      </c>
      <c r="AI39" s="106">
        <f t="shared" si="16"/>
        <v>0</v>
      </c>
      <c r="AJ39" s="108">
        <f t="shared" si="17"/>
        <v>0</v>
      </c>
      <c r="AK39" s="108">
        <f t="shared" si="18"/>
        <v>0</v>
      </c>
      <c r="AL39" s="108">
        <f t="shared" si="19"/>
        <v>0</v>
      </c>
      <c r="AM39" s="108">
        <f t="shared" si="20"/>
        <v>0</v>
      </c>
      <c r="AN39" s="108">
        <f t="shared" si="21"/>
        <v>0</v>
      </c>
      <c r="AO39" s="111">
        <f t="shared" si="22"/>
        <v>0</v>
      </c>
      <c r="AP39" s="112">
        <f t="shared" si="23"/>
        <v>0</v>
      </c>
      <c r="AQ39" s="165"/>
      <c r="AR39" s="166">
        <f t="shared" si="24"/>
        <v>0</v>
      </c>
      <c r="AS39" s="167">
        <f t="shared" si="25"/>
        <v>0</v>
      </c>
      <c r="AT39" s="114"/>
      <c r="AU39" s="114"/>
      <c r="AV39" s="114"/>
      <c r="AW39" s="114"/>
      <c r="AX39" s="114"/>
      <c r="AY39" s="114"/>
      <c r="AZ39" s="114"/>
      <c r="BA39" s="114"/>
      <c r="BB39" s="114"/>
      <c r="BC39" s="115"/>
      <c r="BD39" s="116">
        <f t="shared" si="26"/>
        <v>0</v>
      </c>
      <c r="BE39" s="117"/>
      <c r="BF39" s="118">
        <f t="shared" si="27"/>
        <v>0</v>
      </c>
      <c r="BG39" s="119"/>
      <c r="BH39" s="120"/>
      <c r="BI39" s="120"/>
      <c r="BJ39" s="120"/>
      <c r="BK39" s="120"/>
      <c r="BL39" s="120"/>
      <c r="BM39" s="120"/>
      <c r="BN39" s="120"/>
      <c r="BO39" s="120"/>
      <c r="BP39" s="121"/>
      <c r="BQ39" s="116">
        <f t="shared" si="28"/>
        <v>0</v>
      </c>
      <c r="BR39" s="117">
        <f t="shared" si="29"/>
        <v>0</v>
      </c>
      <c r="BS39" s="122">
        <f t="shared" si="30"/>
        <v>0</v>
      </c>
      <c r="BT39" s="113"/>
      <c r="BU39" s="114"/>
      <c r="BV39" s="114"/>
      <c r="BW39" s="114"/>
      <c r="BX39" s="114"/>
      <c r="BY39" s="114"/>
      <c r="BZ39" s="114"/>
      <c r="CA39" s="114"/>
      <c r="CB39" s="114"/>
      <c r="CC39" s="115"/>
      <c r="CD39" s="116">
        <f t="shared" si="31"/>
        <v>0</v>
      </c>
      <c r="CE39" s="182">
        <f t="shared" si="32"/>
        <v>0.25</v>
      </c>
      <c r="CF39" s="176"/>
      <c r="CG39" s="167">
        <f t="shared" si="33"/>
        <v>0</v>
      </c>
      <c r="CH39" s="177">
        <f t="shared" si="34"/>
        <v>0</v>
      </c>
      <c r="CI39" s="117">
        <f t="shared" si="35"/>
        <v>0</v>
      </c>
      <c r="CJ39" s="117">
        <f t="shared" si="36"/>
        <v>0</v>
      </c>
      <c r="CK39" s="107"/>
      <c r="CL39" s="117"/>
      <c r="CM39" s="180">
        <f t="shared" si="37"/>
      </c>
    </row>
    <row r="40" spans="1:91" s="29" customFormat="1" ht="12.75" customHeight="1">
      <c r="A40" s="110"/>
      <c r="B40" s="209"/>
      <c r="C40" s="209"/>
      <c r="D40" s="151"/>
      <c r="E40" s="151"/>
      <c r="F40" s="12"/>
      <c r="G40" s="207">
        <f t="shared" si="0"/>
      </c>
      <c r="H40" s="125">
        <f t="shared" si="38"/>
        <v>0</v>
      </c>
      <c r="I40" s="110">
        <f t="shared" si="39"/>
        <v>0</v>
      </c>
      <c r="J40" s="108">
        <f t="shared" si="40"/>
        <v>0</v>
      </c>
      <c r="K40" s="109">
        <f t="shared" si="41"/>
        <v>0</v>
      </c>
      <c r="L40" s="110">
        <f t="shared" si="42"/>
        <v>0</v>
      </c>
      <c r="M40" s="108">
        <f t="shared" si="43"/>
        <v>0</v>
      </c>
      <c r="N40" s="108">
        <f t="shared" si="44"/>
        <v>0</v>
      </c>
      <c r="O40" s="108">
        <f t="shared" si="45"/>
        <v>0</v>
      </c>
      <c r="P40" s="109">
        <f t="shared" si="46"/>
        <v>0</v>
      </c>
      <c r="Q40" s="110">
        <f t="shared" si="47"/>
        <v>0</v>
      </c>
      <c r="R40" s="109">
        <f t="shared" si="48"/>
        <v>0</v>
      </c>
      <c r="S40" s="218">
        <f t="shared" si="49"/>
        <v>0</v>
      </c>
      <c r="T40" s="183">
        <f t="shared" si="1"/>
        <v>15000000</v>
      </c>
      <c r="U40" s="106">
        <f t="shared" si="2"/>
        <v>0</v>
      </c>
      <c r="V40" s="108">
        <f t="shared" si="3"/>
        <v>0</v>
      </c>
      <c r="W40" s="108">
        <f t="shared" si="4"/>
        <v>0</v>
      </c>
      <c r="X40" s="108">
        <f t="shared" si="5"/>
        <v>0</v>
      </c>
      <c r="Y40" s="108">
        <f t="shared" si="6"/>
        <v>0</v>
      </c>
      <c r="Z40" s="108">
        <f t="shared" si="7"/>
        <v>0</v>
      </c>
      <c r="AA40" s="111">
        <f t="shared" si="8"/>
        <v>0</v>
      </c>
      <c r="AB40" s="106">
        <f t="shared" si="9"/>
        <v>0</v>
      </c>
      <c r="AC40" s="108">
        <f t="shared" si="10"/>
        <v>0</v>
      </c>
      <c r="AD40" s="108">
        <f t="shared" si="11"/>
        <v>0</v>
      </c>
      <c r="AE40" s="108">
        <f t="shared" si="12"/>
        <v>0</v>
      </c>
      <c r="AF40" s="108">
        <f t="shared" si="13"/>
        <v>0</v>
      </c>
      <c r="AG40" s="108">
        <f t="shared" si="14"/>
        <v>0</v>
      </c>
      <c r="AH40" s="111">
        <f t="shared" si="15"/>
        <v>0</v>
      </c>
      <c r="AI40" s="106">
        <f t="shared" si="16"/>
        <v>0</v>
      </c>
      <c r="AJ40" s="108">
        <f t="shared" si="17"/>
        <v>0</v>
      </c>
      <c r="AK40" s="108">
        <f t="shared" si="18"/>
        <v>0</v>
      </c>
      <c r="AL40" s="108">
        <f t="shared" si="19"/>
        <v>0</v>
      </c>
      <c r="AM40" s="108">
        <f t="shared" si="20"/>
        <v>0</v>
      </c>
      <c r="AN40" s="108">
        <f t="shared" si="21"/>
        <v>0</v>
      </c>
      <c r="AO40" s="111">
        <f t="shared" si="22"/>
        <v>0</v>
      </c>
      <c r="AP40" s="112">
        <f t="shared" si="23"/>
        <v>0</v>
      </c>
      <c r="AQ40" s="165"/>
      <c r="AR40" s="166">
        <f t="shared" si="24"/>
        <v>0</v>
      </c>
      <c r="AS40" s="167">
        <f t="shared" si="25"/>
        <v>0</v>
      </c>
      <c r="AT40" s="114"/>
      <c r="AU40" s="114"/>
      <c r="AV40" s="114"/>
      <c r="AW40" s="114"/>
      <c r="AX40" s="114"/>
      <c r="AY40" s="114"/>
      <c r="AZ40" s="114"/>
      <c r="BA40" s="114"/>
      <c r="BB40" s="114"/>
      <c r="BC40" s="115"/>
      <c r="BD40" s="116">
        <f t="shared" si="26"/>
        <v>0</v>
      </c>
      <c r="BE40" s="117"/>
      <c r="BF40" s="118">
        <f t="shared" si="27"/>
        <v>0</v>
      </c>
      <c r="BG40" s="119"/>
      <c r="BH40" s="120"/>
      <c r="BI40" s="120"/>
      <c r="BJ40" s="120"/>
      <c r="BK40" s="120"/>
      <c r="BL40" s="120"/>
      <c r="BM40" s="120"/>
      <c r="BN40" s="120"/>
      <c r="BO40" s="120"/>
      <c r="BP40" s="121"/>
      <c r="BQ40" s="116">
        <f t="shared" si="28"/>
        <v>0</v>
      </c>
      <c r="BR40" s="117">
        <f t="shared" si="29"/>
        <v>0</v>
      </c>
      <c r="BS40" s="122">
        <f t="shared" si="30"/>
        <v>0</v>
      </c>
      <c r="BT40" s="113"/>
      <c r="BU40" s="114"/>
      <c r="BV40" s="114"/>
      <c r="BW40" s="114"/>
      <c r="BX40" s="114"/>
      <c r="BY40" s="114"/>
      <c r="BZ40" s="114"/>
      <c r="CA40" s="114"/>
      <c r="CB40" s="114"/>
      <c r="CC40" s="115"/>
      <c r="CD40" s="116">
        <f t="shared" si="31"/>
        <v>0</v>
      </c>
      <c r="CE40" s="182">
        <f t="shared" si="32"/>
        <v>0.25</v>
      </c>
      <c r="CF40" s="176"/>
      <c r="CG40" s="167">
        <f t="shared" si="33"/>
        <v>0</v>
      </c>
      <c r="CH40" s="177">
        <f t="shared" si="34"/>
        <v>0</v>
      </c>
      <c r="CI40" s="117">
        <f t="shared" si="35"/>
        <v>0</v>
      </c>
      <c r="CJ40" s="117">
        <f t="shared" si="36"/>
        <v>0</v>
      </c>
      <c r="CK40" s="107"/>
      <c r="CL40" s="117"/>
      <c r="CM40" s="180">
        <f t="shared" si="37"/>
      </c>
    </row>
    <row r="41" spans="1:91" s="29" customFormat="1" ht="12.75" customHeight="1">
      <c r="A41" s="110"/>
      <c r="B41" s="209"/>
      <c r="C41" s="209"/>
      <c r="D41" s="151"/>
      <c r="E41" s="151"/>
      <c r="F41" s="12"/>
      <c r="G41" s="207">
        <f t="shared" si="0"/>
      </c>
      <c r="H41" s="125">
        <f t="shared" si="38"/>
        <v>0</v>
      </c>
      <c r="I41" s="110">
        <f t="shared" si="39"/>
        <v>0</v>
      </c>
      <c r="J41" s="108">
        <f t="shared" si="40"/>
        <v>0</v>
      </c>
      <c r="K41" s="109">
        <f t="shared" si="41"/>
        <v>0</v>
      </c>
      <c r="L41" s="110">
        <f t="shared" si="42"/>
        <v>0</v>
      </c>
      <c r="M41" s="108">
        <f t="shared" si="43"/>
        <v>0</v>
      </c>
      <c r="N41" s="108">
        <f t="shared" si="44"/>
        <v>0</v>
      </c>
      <c r="O41" s="108">
        <f t="shared" si="45"/>
        <v>0</v>
      </c>
      <c r="P41" s="109">
        <f t="shared" si="46"/>
        <v>0</v>
      </c>
      <c r="Q41" s="110">
        <f t="shared" si="47"/>
        <v>0</v>
      </c>
      <c r="R41" s="109">
        <f t="shared" si="48"/>
        <v>0</v>
      </c>
      <c r="S41" s="218">
        <f t="shared" si="49"/>
        <v>0</v>
      </c>
      <c r="T41" s="183">
        <f t="shared" si="1"/>
        <v>15000000</v>
      </c>
      <c r="U41" s="106">
        <f t="shared" si="2"/>
        <v>0</v>
      </c>
      <c r="V41" s="108">
        <f t="shared" si="3"/>
        <v>0</v>
      </c>
      <c r="W41" s="108">
        <f t="shared" si="4"/>
        <v>0</v>
      </c>
      <c r="X41" s="108">
        <f t="shared" si="5"/>
        <v>0</v>
      </c>
      <c r="Y41" s="108">
        <f t="shared" si="6"/>
        <v>0</v>
      </c>
      <c r="Z41" s="108">
        <f t="shared" si="7"/>
        <v>0</v>
      </c>
      <c r="AA41" s="111">
        <f t="shared" si="8"/>
        <v>0</v>
      </c>
      <c r="AB41" s="106">
        <f t="shared" si="9"/>
        <v>0</v>
      </c>
      <c r="AC41" s="108">
        <f t="shared" si="10"/>
        <v>0</v>
      </c>
      <c r="AD41" s="108">
        <f t="shared" si="11"/>
        <v>0</v>
      </c>
      <c r="AE41" s="108">
        <f t="shared" si="12"/>
        <v>0</v>
      </c>
      <c r="AF41" s="108">
        <f t="shared" si="13"/>
        <v>0</v>
      </c>
      <c r="AG41" s="108">
        <f t="shared" si="14"/>
        <v>0</v>
      </c>
      <c r="AH41" s="111">
        <f t="shared" si="15"/>
        <v>0</v>
      </c>
      <c r="AI41" s="106">
        <f t="shared" si="16"/>
        <v>0</v>
      </c>
      <c r="AJ41" s="108">
        <f t="shared" si="17"/>
        <v>0</v>
      </c>
      <c r="AK41" s="108">
        <f t="shared" si="18"/>
        <v>0</v>
      </c>
      <c r="AL41" s="108">
        <f t="shared" si="19"/>
        <v>0</v>
      </c>
      <c r="AM41" s="108">
        <f t="shared" si="20"/>
        <v>0</v>
      </c>
      <c r="AN41" s="108">
        <f t="shared" si="21"/>
        <v>0</v>
      </c>
      <c r="AO41" s="111">
        <f t="shared" si="22"/>
        <v>0</v>
      </c>
      <c r="AP41" s="112">
        <f t="shared" si="23"/>
        <v>0</v>
      </c>
      <c r="AQ41" s="165"/>
      <c r="AR41" s="166">
        <f t="shared" si="24"/>
        <v>0</v>
      </c>
      <c r="AS41" s="167">
        <f t="shared" si="25"/>
        <v>0</v>
      </c>
      <c r="AT41" s="114"/>
      <c r="AU41" s="114"/>
      <c r="AV41" s="114"/>
      <c r="AW41" s="114"/>
      <c r="AX41" s="114"/>
      <c r="AY41" s="114"/>
      <c r="AZ41" s="114"/>
      <c r="BA41" s="114"/>
      <c r="BB41" s="114"/>
      <c r="BC41" s="115"/>
      <c r="BD41" s="116">
        <f t="shared" si="26"/>
        <v>0</v>
      </c>
      <c r="BE41" s="117"/>
      <c r="BF41" s="118">
        <f t="shared" si="27"/>
        <v>0</v>
      </c>
      <c r="BG41" s="119"/>
      <c r="BH41" s="120"/>
      <c r="BI41" s="120"/>
      <c r="BJ41" s="120"/>
      <c r="BK41" s="120"/>
      <c r="BL41" s="120"/>
      <c r="BM41" s="120"/>
      <c r="BN41" s="120"/>
      <c r="BO41" s="120"/>
      <c r="BP41" s="121"/>
      <c r="BQ41" s="116">
        <f t="shared" si="28"/>
        <v>0</v>
      </c>
      <c r="BR41" s="117">
        <f t="shared" si="29"/>
        <v>0</v>
      </c>
      <c r="BS41" s="122">
        <f t="shared" si="30"/>
        <v>0</v>
      </c>
      <c r="BT41" s="113"/>
      <c r="BU41" s="114"/>
      <c r="BV41" s="114"/>
      <c r="BW41" s="114"/>
      <c r="BX41" s="114"/>
      <c r="BY41" s="114"/>
      <c r="BZ41" s="114"/>
      <c r="CA41" s="114"/>
      <c r="CB41" s="114"/>
      <c r="CC41" s="115"/>
      <c r="CD41" s="116">
        <f t="shared" si="31"/>
        <v>0</v>
      </c>
      <c r="CE41" s="182">
        <f t="shared" si="32"/>
        <v>0.25</v>
      </c>
      <c r="CF41" s="176"/>
      <c r="CG41" s="167">
        <f t="shared" si="33"/>
        <v>0</v>
      </c>
      <c r="CH41" s="177">
        <f t="shared" si="34"/>
        <v>0</v>
      </c>
      <c r="CI41" s="117">
        <f t="shared" si="35"/>
        <v>0</v>
      </c>
      <c r="CJ41" s="117">
        <f t="shared" si="36"/>
        <v>0</v>
      </c>
      <c r="CK41" s="107"/>
      <c r="CL41" s="117"/>
      <c r="CM41" s="180">
        <f t="shared" si="37"/>
      </c>
    </row>
    <row r="42" spans="1:91" s="29" customFormat="1" ht="12.75" customHeight="1">
      <c r="A42" s="110"/>
      <c r="B42" s="209"/>
      <c r="C42" s="209"/>
      <c r="D42" s="151"/>
      <c r="E42" s="151"/>
      <c r="F42" s="12"/>
      <c r="G42" s="207">
        <f t="shared" si="0"/>
      </c>
      <c r="H42" s="125">
        <f t="shared" si="38"/>
        <v>0</v>
      </c>
      <c r="I42" s="110">
        <f t="shared" si="39"/>
        <v>0</v>
      </c>
      <c r="J42" s="108">
        <f t="shared" si="40"/>
        <v>0</v>
      </c>
      <c r="K42" s="109">
        <f t="shared" si="41"/>
        <v>0</v>
      </c>
      <c r="L42" s="110">
        <f t="shared" si="42"/>
        <v>0</v>
      </c>
      <c r="M42" s="108">
        <f t="shared" si="43"/>
        <v>0</v>
      </c>
      <c r="N42" s="108">
        <f t="shared" si="44"/>
        <v>0</v>
      </c>
      <c r="O42" s="108">
        <f t="shared" si="45"/>
        <v>0</v>
      </c>
      <c r="P42" s="109">
        <f t="shared" si="46"/>
        <v>0</v>
      </c>
      <c r="Q42" s="110">
        <f t="shared" si="47"/>
        <v>0</v>
      </c>
      <c r="R42" s="109">
        <f t="shared" si="48"/>
        <v>0</v>
      </c>
      <c r="S42" s="218">
        <f t="shared" si="49"/>
        <v>0</v>
      </c>
      <c r="T42" s="183">
        <f t="shared" si="1"/>
        <v>15000000</v>
      </c>
      <c r="U42" s="106">
        <f t="shared" si="2"/>
        <v>0</v>
      </c>
      <c r="V42" s="108">
        <f t="shared" si="3"/>
        <v>0</v>
      </c>
      <c r="W42" s="108">
        <f t="shared" si="4"/>
        <v>0</v>
      </c>
      <c r="X42" s="108">
        <f t="shared" si="5"/>
        <v>0</v>
      </c>
      <c r="Y42" s="108">
        <f t="shared" si="6"/>
        <v>0</v>
      </c>
      <c r="Z42" s="108">
        <f t="shared" si="7"/>
        <v>0</v>
      </c>
      <c r="AA42" s="111">
        <f t="shared" si="8"/>
        <v>0</v>
      </c>
      <c r="AB42" s="106">
        <f t="shared" si="9"/>
        <v>0</v>
      </c>
      <c r="AC42" s="108">
        <f t="shared" si="10"/>
        <v>0</v>
      </c>
      <c r="AD42" s="108">
        <f t="shared" si="11"/>
        <v>0</v>
      </c>
      <c r="AE42" s="108">
        <f t="shared" si="12"/>
        <v>0</v>
      </c>
      <c r="AF42" s="108">
        <f t="shared" si="13"/>
        <v>0</v>
      </c>
      <c r="AG42" s="108">
        <f t="shared" si="14"/>
        <v>0</v>
      </c>
      <c r="AH42" s="111">
        <f t="shared" si="15"/>
        <v>0</v>
      </c>
      <c r="AI42" s="106">
        <f t="shared" si="16"/>
        <v>0</v>
      </c>
      <c r="AJ42" s="108">
        <f t="shared" si="17"/>
        <v>0</v>
      </c>
      <c r="AK42" s="108">
        <f t="shared" si="18"/>
        <v>0</v>
      </c>
      <c r="AL42" s="108">
        <f t="shared" si="19"/>
        <v>0</v>
      </c>
      <c r="AM42" s="108">
        <f t="shared" si="20"/>
        <v>0</v>
      </c>
      <c r="AN42" s="108">
        <f t="shared" si="21"/>
        <v>0</v>
      </c>
      <c r="AO42" s="111">
        <f t="shared" si="22"/>
        <v>0</v>
      </c>
      <c r="AP42" s="112">
        <f t="shared" si="23"/>
        <v>0</v>
      </c>
      <c r="AQ42" s="165"/>
      <c r="AR42" s="166">
        <f t="shared" si="24"/>
        <v>0</v>
      </c>
      <c r="AS42" s="167">
        <f t="shared" si="25"/>
        <v>0</v>
      </c>
      <c r="AT42" s="114"/>
      <c r="AU42" s="114"/>
      <c r="AV42" s="114"/>
      <c r="AW42" s="114"/>
      <c r="AX42" s="114"/>
      <c r="AY42" s="114"/>
      <c r="AZ42" s="114"/>
      <c r="BA42" s="114"/>
      <c r="BB42" s="114"/>
      <c r="BC42" s="115"/>
      <c r="BD42" s="116">
        <f t="shared" si="26"/>
        <v>0</v>
      </c>
      <c r="BE42" s="117"/>
      <c r="BF42" s="118">
        <f t="shared" si="27"/>
        <v>0</v>
      </c>
      <c r="BG42" s="119"/>
      <c r="BH42" s="120"/>
      <c r="BI42" s="120"/>
      <c r="BJ42" s="120"/>
      <c r="BK42" s="120"/>
      <c r="BL42" s="120"/>
      <c r="BM42" s="120"/>
      <c r="BN42" s="120"/>
      <c r="BO42" s="120"/>
      <c r="BP42" s="121"/>
      <c r="BQ42" s="116">
        <f t="shared" si="28"/>
        <v>0</v>
      </c>
      <c r="BR42" s="117">
        <f t="shared" si="29"/>
        <v>0</v>
      </c>
      <c r="BS42" s="122">
        <f t="shared" si="30"/>
        <v>0</v>
      </c>
      <c r="BT42" s="113"/>
      <c r="BU42" s="114"/>
      <c r="BV42" s="114"/>
      <c r="BW42" s="114"/>
      <c r="BX42" s="114"/>
      <c r="BY42" s="114"/>
      <c r="BZ42" s="114"/>
      <c r="CA42" s="114"/>
      <c r="CB42" s="114"/>
      <c r="CC42" s="115"/>
      <c r="CD42" s="116">
        <f t="shared" si="31"/>
        <v>0</v>
      </c>
      <c r="CE42" s="182">
        <f t="shared" si="32"/>
        <v>0.25</v>
      </c>
      <c r="CF42" s="176"/>
      <c r="CG42" s="167">
        <f t="shared" si="33"/>
        <v>0</v>
      </c>
      <c r="CH42" s="177">
        <f t="shared" si="34"/>
        <v>0</v>
      </c>
      <c r="CI42" s="117">
        <f t="shared" si="35"/>
        <v>0</v>
      </c>
      <c r="CJ42" s="117">
        <f t="shared" si="36"/>
        <v>0</v>
      </c>
      <c r="CK42" s="107"/>
      <c r="CL42" s="117"/>
      <c r="CM42" s="180">
        <f t="shared" si="37"/>
      </c>
    </row>
    <row r="43" spans="1:91" s="29" customFormat="1" ht="12.75" customHeight="1">
      <c r="A43" s="110"/>
      <c r="B43" s="209"/>
      <c r="C43" s="209"/>
      <c r="D43" s="151"/>
      <c r="E43" s="151"/>
      <c r="F43" s="12"/>
      <c r="G43" s="207">
        <f t="shared" si="0"/>
      </c>
      <c r="H43" s="125">
        <f t="shared" si="38"/>
        <v>0</v>
      </c>
      <c r="I43" s="110">
        <f t="shared" si="39"/>
        <v>0</v>
      </c>
      <c r="J43" s="108">
        <f t="shared" si="40"/>
        <v>0</v>
      </c>
      <c r="K43" s="109">
        <f t="shared" si="41"/>
        <v>0</v>
      </c>
      <c r="L43" s="110">
        <f t="shared" si="42"/>
        <v>0</v>
      </c>
      <c r="M43" s="108">
        <f t="shared" si="43"/>
        <v>0</v>
      </c>
      <c r="N43" s="108">
        <f t="shared" si="44"/>
        <v>0</v>
      </c>
      <c r="O43" s="108">
        <f t="shared" si="45"/>
        <v>0</v>
      </c>
      <c r="P43" s="109">
        <f t="shared" si="46"/>
        <v>0</v>
      </c>
      <c r="Q43" s="110">
        <f t="shared" si="47"/>
        <v>0</v>
      </c>
      <c r="R43" s="109">
        <f t="shared" si="48"/>
        <v>0</v>
      </c>
      <c r="S43" s="218">
        <f t="shared" si="49"/>
        <v>0</v>
      </c>
      <c r="T43" s="183">
        <f t="shared" si="1"/>
        <v>15000000</v>
      </c>
      <c r="U43" s="106">
        <f t="shared" si="2"/>
        <v>0</v>
      </c>
      <c r="V43" s="108">
        <f t="shared" si="3"/>
        <v>0</v>
      </c>
      <c r="W43" s="108">
        <f t="shared" si="4"/>
        <v>0</v>
      </c>
      <c r="X43" s="108">
        <f t="shared" si="5"/>
        <v>0</v>
      </c>
      <c r="Y43" s="108">
        <f t="shared" si="6"/>
        <v>0</v>
      </c>
      <c r="Z43" s="108">
        <f t="shared" si="7"/>
        <v>0</v>
      </c>
      <c r="AA43" s="111">
        <f t="shared" si="8"/>
        <v>0</v>
      </c>
      <c r="AB43" s="106">
        <f t="shared" si="9"/>
        <v>0</v>
      </c>
      <c r="AC43" s="108">
        <f t="shared" si="10"/>
        <v>0</v>
      </c>
      <c r="AD43" s="108">
        <f t="shared" si="11"/>
        <v>0</v>
      </c>
      <c r="AE43" s="108">
        <f t="shared" si="12"/>
        <v>0</v>
      </c>
      <c r="AF43" s="108">
        <f t="shared" si="13"/>
        <v>0</v>
      </c>
      <c r="AG43" s="108">
        <f t="shared" si="14"/>
        <v>0</v>
      </c>
      <c r="AH43" s="111">
        <f t="shared" si="15"/>
        <v>0</v>
      </c>
      <c r="AI43" s="106">
        <f t="shared" si="16"/>
        <v>0</v>
      </c>
      <c r="AJ43" s="108">
        <f t="shared" si="17"/>
        <v>0</v>
      </c>
      <c r="AK43" s="108">
        <f t="shared" si="18"/>
        <v>0</v>
      </c>
      <c r="AL43" s="108">
        <f t="shared" si="19"/>
        <v>0</v>
      </c>
      <c r="AM43" s="108">
        <f t="shared" si="20"/>
        <v>0</v>
      </c>
      <c r="AN43" s="108">
        <f t="shared" si="21"/>
        <v>0</v>
      </c>
      <c r="AO43" s="111">
        <f t="shared" si="22"/>
        <v>0</v>
      </c>
      <c r="AP43" s="112">
        <f t="shared" si="23"/>
        <v>0</v>
      </c>
      <c r="AQ43" s="165"/>
      <c r="AR43" s="166">
        <f t="shared" si="24"/>
        <v>0</v>
      </c>
      <c r="AS43" s="167">
        <f t="shared" si="25"/>
        <v>0</v>
      </c>
      <c r="AT43" s="114"/>
      <c r="AU43" s="114"/>
      <c r="AV43" s="114"/>
      <c r="AW43" s="114"/>
      <c r="AX43" s="114"/>
      <c r="AY43" s="114"/>
      <c r="AZ43" s="114"/>
      <c r="BA43" s="114"/>
      <c r="BB43" s="114"/>
      <c r="BC43" s="115"/>
      <c r="BD43" s="116">
        <f t="shared" si="26"/>
        <v>0</v>
      </c>
      <c r="BE43" s="117"/>
      <c r="BF43" s="118">
        <f t="shared" si="27"/>
        <v>0</v>
      </c>
      <c r="BG43" s="119"/>
      <c r="BH43" s="120"/>
      <c r="BI43" s="120"/>
      <c r="BJ43" s="120"/>
      <c r="BK43" s="120"/>
      <c r="BL43" s="120"/>
      <c r="BM43" s="120"/>
      <c r="BN43" s="120"/>
      <c r="BO43" s="120"/>
      <c r="BP43" s="121"/>
      <c r="BQ43" s="116">
        <f t="shared" si="28"/>
        <v>0</v>
      </c>
      <c r="BR43" s="117">
        <f t="shared" si="29"/>
        <v>0</v>
      </c>
      <c r="BS43" s="122">
        <f t="shared" si="30"/>
        <v>0</v>
      </c>
      <c r="BT43" s="113"/>
      <c r="BU43" s="114"/>
      <c r="BV43" s="114"/>
      <c r="BW43" s="114"/>
      <c r="BX43" s="114"/>
      <c r="BY43" s="114"/>
      <c r="BZ43" s="114"/>
      <c r="CA43" s="114"/>
      <c r="CB43" s="114"/>
      <c r="CC43" s="115"/>
      <c r="CD43" s="116">
        <f t="shared" si="31"/>
        <v>0</v>
      </c>
      <c r="CE43" s="182">
        <f t="shared" si="32"/>
        <v>0.25</v>
      </c>
      <c r="CF43" s="176"/>
      <c r="CG43" s="167">
        <f t="shared" si="33"/>
        <v>0</v>
      </c>
      <c r="CH43" s="177">
        <f t="shared" si="34"/>
        <v>0</v>
      </c>
      <c r="CI43" s="117">
        <f t="shared" si="35"/>
        <v>0</v>
      </c>
      <c r="CJ43" s="117">
        <f t="shared" si="36"/>
        <v>0</v>
      </c>
      <c r="CK43" s="107"/>
      <c r="CL43" s="117"/>
      <c r="CM43" s="180">
        <f t="shared" si="37"/>
      </c>
    </row>
    <row r="44" spans="1:91" s="29" customFormat="1" ht="12.75" customHeight="1">
      <c r="A44" s="110"/>
      <c r="B44" s="209"/>
      <c r="C44" s="209"/>
      <c r="D44" s="151"/>
      <c r="E44" s="151"/>
      <c r="F44" s="12"/>
      <c r="G44" s="207">
        <f t="shared" si="0"/>
      </c>
      <c r="H44" s="125">
        <f t="shared" si="38"/>
        <v>0</v>
      </c>
      <c r="I44" s="110">
        <f t="shared" si="39"/>
        <v>0</v>
      </c>
      <c r="J44" s="108">
        <f t="shared" si="40"/>
        <v>0</v>
      </c>
      <c r="K44" s="109">
        <f t="shared" si="41"/>
        <v>0</v>
      </c>
      <c r="L44" s="110">
        <f t="shared" si="42"/>
        <v>0</v>
      </c>
      <c r="M44" s="108">
        <f t="shared" si="43"/>
        <v>0</v>
      </c>
      <c r="N44" s="108">
        <f t="shared" si="44"/>
        <v>0</v>
      </c>
      <c r="O44" s="108">
        <f t="shared" si="45"/>
        <v>0</v>
      </c>
      <c r="P44" s="109">
        <f t="shared" si="46"/>
        <v>0</v>
      </c>
      <c r="Q44" s="110">
        <f t="shared" si="47"/>
        <v>0</v>
      </c>
      <c r="R44" s="109">
        <f t="shared" si="48"/>
        <v>0</v>
      </c>
      <c r="S44" s="218">
        <f t="shared" si="49"/>
        <v>0</v>
      </c>
      <c r="T44" s="183">
        <f t="shared" si="1"/>
        <v>15000000</v>
      </c>
      <c r="U44" s="106">
        <f t="shared" si="2"/>
        <v>0</v>
      </c>
      <c r="V44" s="108">
        <f t="shared" si="3"/>
        <v>0</v>
      </c>
      <c r="W44" s="108">
        <f t="shared" si="4"/>
        <v>0</v>
      </c>
      <c r="X44" s="108">
        <f t="shared" si="5"/>
        <v>0</v>
      </c>
      <c r="Y44" s="108">
        <f t="shared" si="6"/>
        <v>0</v>
      </c>
      <c r="Z44" s="108">
        <f t="shared" si="7"/>
        <v>0</v>
      </c>
      <c r="AA44" s="111">
        <f t="shared" si="8"/>
        <v>0</v>
      </c>
      <c r="AB44" s="106">
        <f t="shared" si="9"/>
        <v>0</v>
      </c>
      <c r="AC44" s="108">
        <f t="shared" si="10"/>
        <v>0</v>
      </c>
      <c r="AD44" s="108">
        <f t="shared" si="11"/>
        <v>0</v>
      </c>
      <c r="AE44" s="108">
        <f t="shared" si="12"/>
        <v>0</v>
      </c>
      <c r="AF44" s="108">
        <f t="shared" si="13"/>
        <v>0</v>
      </c>
      <c r="AG44" s="108">
        <f t="shared" si="14"/>
        <v>0</v>
      </c>
      <c r="AH44" s="111">
        <f t="shared" si="15"/>
        <v>0</v>
      </c>
      <c r="AI44" s="106">
        <f t="shared" si="16"/>
        <v>0</v>
      </c>
      <c r="AJ44" s="108">
        <f t="shared" si="17"/>
        <v>0</v>
      </c>
      <c r="AK44" s="108">
        <f t="shared" si="18"/>
        <v>0</v>
      </c>
      <c r="AL44" s="108">
        <f t="shared" si="19"/>
        <v>0</v>
      </c>
      <c r="AM44" s="108">
        <f t="shared" si="20"/>
        <v>0</v>
      </c>
      <c r="AN44" s="108">
        <f t="shared" si="21"/>
        <v>0</v>
      </c>
      <c r="AO44" s="111">
        <f t="shared" si="22"/>
        <v>0</v>
      </c>
      <c r="AP44" s="112">
        <f t="shared" si="23"/>
        <v>0</v>
      </c>
      <c r="AQ44" s="165"/>
      <c r="AR44" s="166">
        <f t="shared" si="24"/>
        <v>0</v>
      </c>
      <c r="AS44" s="167">
        <f t="shared" si="25"/>
        <v>0</v>
      </c>
      <c r="AT44" s="114"/>
      <c r="AU44" s="114"/>
      <c r="AV44" s="114"/>
      <c r="AW44" s="114"/>
      <c r="AX44" s="114"/>
      <c r="AY44" s="114"/>
      <c r="AZ44" s="114"/>
      <c r="BA44" s="114"/>
      <c r="BB44" s="114"/>
      <c r="BC44" s="115"/>
      <c r="BD44" s="116">
        <f t="shared" si="26"/>
        <v>0</v>
      </c>
      <c r="BE44" s="117"/>
      <c r="BF44" s="118">
        <f t="shared" si="27"/>
        <v>0</v>
      </c>
      <c r="BG44" s="119"/>
      <c r="BH44" s="120"/>
      <c r="BI44" s="120"/>
      <c r="BJ44" s="120"/>
      <c r="BK44" s="120"/>
      <c r="BL44" s="120"/>
      <c r="BM44" s="120"/>
      <c r="BN44" s="120"/>
      <c r="BO44" s="120"/>
      <c r="BP44" s="121"/>
      <c r="BQ44" s="116">
        <f t="shared" si="28"/>
        <v>0</v>
      </c>
      <c r="BR44" s="117">
        <f t="shared" si="29"/>
        <v>0</v>
      </c>
      <c r="BS44" s="122">
        <f t="shared" si="30"/>
        <v>0</v>
      </c>
      <c r="BT44" s="113"/>
      <c r="BU44" s="114"/>
      <c r="BV44" s="114"/>
      <c r="BW44" s="114"/>
      <c r="BX44" s="114"/>
      <c r="BY44" s="114"/>
      <c r="BZ44" s="114"/>
      <c r="CA44" s="114"/>
      <c r="CB44" s="114"/>
      <c r="CC44" s="115"/>
      <c r="CD44" s="116">
        <f t="shared" si="31"/>
        <v>0</v>
      </c>
      <c r="CE44" s="182">
        <f t="shared" si="32"/>
        <v>0.25</v>
      </c>
      <c r="CF44" s="176"/>
      <c r="CG44" s="167">
        <f t="shared" si="33"/>
        <v>0</v>
      </c>
      <c r="CH44" s="177">
        <f t="shared" si="34"/>
        <v>0</v>
      </c>
      <c r="CI44" s="117">
        <f t="shared" si="35"/>
        <v>0</v>
      </c>
      <c r="CJ44" s="117">
        <f t="shared" si="36"/>
        <v>0</v>
      </c>
      <c r="CK44" s="107"/>
      <c r="CL44" s="117"/>
      <c r="CM44" s="180">
        <f t="shared" si="37"/>
      </c>
    </row>
    <row r="45" spans="1:91" s="29" customFormat="1" ht="12.75" customHeight="1">
      <c r="A45" s="110"/>
      <c r="B45" s="209"/>
      <c r="C45" s="209"/>
      <c r="D45" s="151"/>
      <c r="E45" s="151"/>
      <c r="F45" s="12"/>
      <c r="G45" s="207">
        <f t="shared" si="0"/>
      </c>
      <c r="H45" s="125">
        <f t="shared" si="38"/>
        <v>0</v>
      </c>
      <c r="I45" s="110">
        <f t="shared" si="39"/>
        <v>0</v>
      </c>
      <c r="J45" s="108">
        <f t="shared" si="40"/>
        <v>0</v>
      </c>
      <c r="K45" s="109">
        <f t="shared" si="41"/>
        <v>0</v>
      </c>
      <c r="L45" s="110">
        <f t="shared" si="42"/>
        <v>0</v>
      </c>
      <c r="M45" s="108">
        <f t="shared" si="43"/>
        <v>0</v>
      </c>
      <c r="N45" s="108">
        <f t="shared" si="44"/>
        <v>0</v>
      </c>
      <c r="O45" s="108">
        <f t="shared" si="45"/>
        <v>0</v>
      </c>
      <c r="P45" s="109">
        <f t="shared" si="46"/>
        <v>0</v>
      </c>
      <c r="Q45" s="110">
        <f t="shared" si="47"/>
        <v>0</v>
      </c>
      <c r="R45" s="109">
        <f t="shared" si="48"/>
        <v>0</v>
      </c>
      <c r="S45" s="218">
        <f t="shared" si="49"/>
        <v>0</v>
      </c>
      <c r="T45" s="183">
        <f t="shared" si="1"/>
        <v>15000000</v>
      </c>
      <c r="U45" s="106">
        <f t="shared" si="2"/>
        <v>0</v>
      </c>
      <c r="V45" s="108">
        <f t="shared" si="3"/>
        <v>0</v>
      </c>
      <c r="W45" s="108">
        <f t="shared" si="4"/>
        <v>0</v>
      </c>
      <c r="X45" s="108">
        <f t="shared" si="5"/>
        <v>0</v>
      </c>
      <c r="Y45" s="108">
        <f t="shared" si="6"/>
        <v>0</v>
      </c>
      <c r="Z45" s="108">
        <f t="shared" si="7"/>
        <v>0</v>
      </c>
      <c r="AA45" s="111">
        <f t="shared" si="8"/>
        <v>0</v>
      </c>
      <c r="AB45" s="106">
        <f t="shared" si="9"/>
        <v>0</v>
      </c>
      <c r="AC45" s="108">
        <f t="shared" si="10"/>
        <v>0</v>
      </c>
      <c r="AD45" s="108">
        <f t="shared" si="11"/>
        <v>0</v>
      </c>
      <c r="AE45" s="108">
        <f t="shared" si="12"/>
        <v>0</v>
      </c>
      <c r="AF45" s="108">
        <f t="shared" si="13"/>
        <v>0</v>
      </c>
      <c r="AG45" s="108">
        <f t="shared" si="14"/>
        <v>0</v>
      </c>
      <c r="AH45" s="111">
        <f t="shared" si="15"/>
        <v>0</v>
      </c>
      <c r="AI45" s="106">
        <f t="shared" si="16"/>
        <v>0</v>
      </c>
      <c r="AJ45" s="108">
        <f t="shared" si="17"/>
        <v>0</v>
      </c>
      <c r="AK45" s="108">
        <f t="shared" si="18"/>
        <v>0</v>
      </c>
      <c r="AL45" s="108">
        <f t="shared" si="19"/>
        <v>0</v>
      </c>
      <c r="AM45" s="108">
        <f t="shared" si="20"/>
        <v>0</v>
      </c>
      <c r="AN45" s="108">
        <f t="shared" si="21"/>
        <v>0</v>
      </c>
      <c r="AO45" s="111">
        <f t="shared" si="22"/>
        <v>0</v>
      </c>
      <c r="AP45" s="112">
        <f t="shared" si="23"/>
        <v>0</v>
      </c>
      <c r="AQ45" s="165"/>
      <c r="AR45" s="166">
        <f t="shared" si="24"/>
        <v>0</v>
      </c>
      <c r="AS45" s="167">
        <f t="shared" si="25"/>
        <v>0</v>
      </c>
      <c r="AT45" s="114"/>
      <c r="AU45" s="114"/>
      <c r="AV45" s="114"/>
      <c r="AW45" s="114"/>
      <c r="AX45" s="114"/>
      <c r="AY45" s="114"/>
      <c r="AZ45" s="114"/>
      <c r="BA45" s="114"/>
      <c r="BB45" s="114"/>
      <c r="BC45" s="115"/>
      <c r="BD45" s="116">
        <f t="shared" si="26"/>
        <v>0</v>
      </c>
      <c r="BE45" s="117"/>
      <c r="BF45" s="118">
        <f t="shared" si="27"/>
        <v>0</v>
      </c>
      <c r="BG45" s="119"/>
      <c r="BH45" s="120"/>
      <c r="BI45" s="120"/>
      <c r="BJ45" s="120"/>
      <c r="BK45" s="120"/>
      <c r="BL45" s="120"/>
      <c r="BM45" s="120"/>
      <c r="BN45" s="120"/>
      <c r="BO45" s="120"/>
      <c r="BP45" s="121"/>
      <c r="BQ45" s="116">
        <f t="shared" si="28"/>
        <v>0</v>
      </c>
      <c r="BR45" s="117">
        <f t="shared" si="29"/>
        <v>0</v>
      </c>
      <c r="BS45" s="122">
        <f t="shared" si="30"/>
        <v>0</v>
      </c>
      <c r="BT45" s="113"/>
      <c r="BU45" s="114"/>
      <c r="BV45" s="114"/>
      <c r="BW45" s="114"/>
      <c r="BX45" s="114"/>
      <c r="BY45" s="114"/>
      <c r="BZ45" s="114"/>
      <c r="CA45" s="114"/>
      <c r="CB45" s="114"/>
      <c r="CC45" s="115"/>
      <c r="CD45" s="116">
        <f t="shared" si="31"/>
        <v>0</v>
      </c>
      <c r="CE45" s="182">
        <f t="shared" si="32"/>
        <v>0.25</v>
      </c>
      <c r="CF45" s="176"/>
      <c r="CG45" s="167">
        <f t="shared" si="33"/>
        <v>0</v>
      </c>
      <c r="CH45" s="177">
        <f t="shared" si="34"/>
        <v>0</v>
      </c>
      <c r="CI45" s="117">
        <f t="shared" si="35"/>
        <v>0</v>
      </c>
      <c r="CJ45" s="117">
        <f t="shared" si="36"/>
        <v>0</v>
      </c>
      <c r="CK45" s="107"/>
      <c r="CL45" s="117"/>
      <c r="CM45" s="180">
        <f t="shared" si="37"/>
      </c>
    </row>
    <row r="46" spans="1:91" s="29" customFormat="1" ht="12.75" customHeight="1">
      <c r="A46" s="110"/>
      <c r="B46" s="209"/>
      <c r="C46" s="209"/>
      <c r="D46" s="151"/>
      <c r="E46" s="151"/>
      <c r="F46" s="12"/>
      <c r="G46" s="207">
        <f t="shared" si="0"/>
      </c>
      <c r="H46" s="125">
        <f t="shared" si="38"/>
        <v>0</v>
      </c>
      <c r="I46" s="110">
        <f t="shared" si="39"/>
        <v>0</v>
      </c>
      <c r="J46" s="108">
        <f t="shared" si="40"/>
        <v>0</v>
      </c>
      <c r="K46" s="109">
        <f t="shared" si="41"/>
        <v>0</v>
      </c>
      <c r="L46" s="110">
        <f t="shared" si="42"/>
        <v>0</v>
      </c>
      <c r="M46" s="108">
        <f t="shared" si="43"/>
        <v>0</v>
      </c>
      <c r="N46" s="108">
        <f t="shared" si="44"/>
        <v>0</v>
      </c>
      <c r="O46" s="108">
        <f t="shared" si="45"/>
        <v>0</v>
      </c>
      <c r="P46" s="109">
        <f t="shared" si="46"/>
        <v>0</v>
      </c>
      <c r="Q46" s="110">
        <f t="shared" si="47"/>
        <v>0</v>
      </c>
      <c r="R46" s="109">
        <f t="shared" si="48"/>
        <v>0</v>
      </c>
      <c r="S46" s="218">
        <f t="shared" si="49"/>
        <v>0</v>
      </c>
      <c r="T46" s="183">
        <f t="shared" si="1"/>
        <v>15000000</v>
      </c>
      <c r="U46" s="106">
        <f t="shared" si="2"/>
        <v>0</v>
      </c>
      <c r="V46" s="108">
        <f t="shared" si="3"/>
        <v>0</v>
      </c>
      <c r="W46" s="108">
        <f t="shared" si="4"/>
        <v>0</v>
      </c>
      <c r="X46" s="108">
        <f t="shared" si="5"/>
        <v>0</v>
      </c>
      <c r="Y46" s="108">
        <f t="shared" si="6"/>
        <v>0</v>
      </c>
      <c r="Z46" s="108">
        <f t="shared" si="7"/>
        <v>0</v>
      </c>
      <c r="AA46" s="111">
        <f t="shared" si="8"/>
        <v>0</v>
      </c>
      <c r="AB46" s="106">
        <f t="shared" si="9"/>
        <v>0</v>
      </c>
      <c r="AC46" s="108">
        <f t="shared" si="10"/>
        <v>0</v>
      </c>
      <c r="AD46" s="108">
        <f t="shared" si="11"/>
        <v>0</v>
      </c>
      <c r="AE46" s="108">
        <f t="shared" si="12"/>
        <v>0</v>
      </c>
      <c r="AF46" s="108">
        <f t="shared" si="13"/>
        <v>0</v>
      </c>
      <c r="AG46" s="108">
        <f t="shared" si="14"/>
        <v>0</v>
      </c>
      <c r="AH46" s="111">
        <f t="shared" si="15"/>
        <v>0</v>
      </c>
      <c r="AI46" s="106">
        <f t="shared" si="16"/>
        <v>0</v>
      </c>
      <c r="AJ46" s="108">
        <f t="shared" si="17"/>
        <v>0</v>
      </c>
      <c r="AK46" s="108">
        <f t="shared" si="18"/>
        <v>0</v>
      </c>
      <c r="AL46" s="108">
        <f t="shared" si="19"/>
        <v>0</v>
      </c>
      <c r="AM46" s="108">
        <f t="shared" si="20"/>
        <v>0</v>
      </c>
      <c r="AN46" s="108">
        <f t="shared" si="21"/>
        <v>0</v>
      </c>
      <c r="AO46" s="111">
        <f t="shared" si="22"/>
        <v>0</v>
      </c>
      <c r="AP46" s="112">
        <f t="shared" si="23"/>
        <v>0</v>
      </c>
      <c r="AQ46" s="165"/>
      <c r="AR46" s="166">
        <f t="shared" si="24"/>
        <v>0</v>
      </c>
      <c r="AS46" s="167">
        <f t="shared" si="25"/>
        <v>0</v>
      </c>
      <c r="AT46" s="114"/>
      <c r="AU46" s="114"/>
      <c r="AV46" s="114"/>
      <c r="AW46" s="114"/>
      <c r="AX46" s="114"/>
      <c r="AY46" s="114"/>
      <c r="AZ46" s="114"/>
      <c r="BA46" s="114"/>
      <c r="BB46" s="114"/>
      <c r="BC46" s="115"/>
      <c r="BD46" s="116">
        <f t="shared" si="26"/>
        <v>0</v>
      </c>
      <c r="BE46" s="117"/>
      <c r="BF46" s="118">
        <f t="shared" si="27"/>
        <v>0</v>
      </c>
      <c r="BG46" s="119"/>
      <c r="BH46" s="120"/>
      <c r="BI46" s="120"/>
      <c r="BJ46" s="120"/>
      <c r="BK46" s="120"/>
      <c r="BL46" s="120"/>
      <c r="BM46" s="120"/>
      <c r="BN46" s="120"/>
      <c r="BO46" s="120"/>
      <c r="BP46" s="121"/>
      <c r="BQ46" s="116">
        <f t="shared" si="28"/>
        <v>0</v>
      </c>
      <c r="BR46" s="117">
        <f t="shared" si="29"/>
        <v>0</v>
      </c>
      <c r="BS46" s="122">
        <f t="shared" si="30"/>
        <v>0</v>
      </c>
      <c r="BT46" s="113"/>
      <c r="BU46" s="114"/>
      <c r="BV46" s="114"/>
      <c r="BW46" s="114"/>
      <c r="BX46" s="114"/>
      <c r="BY46" s="114"/>
      <c r="BZ46" s="114"/>
      <c r="CA46" s="114"/>
      <c r="CB46" s="114"/>
      <c r="CC46" s="115"/>
      <c r="CD46" s="116">
        <f t="shared" si="31"/>
        <v>0</v>
      </c>
      <c r="CE46" s="182">
        <f t="shared" si="32"/>
        <v>0.25</v>
      </c>
      <c r="CF46" s="176"/>
      <c r="CG46" s="167">
        <f t="shared" si="33"/>
        <v>0</v>
      </c>
      <c r="CH46" s="177">
        <f t="shared" si="34"/>
        <v>0</v>
      </c>
      <c r="CI46" s="117">
        <f t="shared" si="35"/>
        <v>0</v>
      </c>
      <c r="CJ46" s="117">
        <f t="shared" si="36"/>
        <v>0</v>
      </c>
      <c r="CK46" s="107"/>
      <c r="CL46" s="117"/>
      <c r="CM46" s="180">
        <f t="shared" si="37"/>
      </c>
    </row>
    <row r="47" spans="1:91" s="29" customFormat="1" ht="12.75" customHeight="1">
      <c r="A47" s="110"/>
      <c r="B47" s="209"/>
      <c r="C47" s="209"/>
      <c r="D47" s="151"/>
      <c r="E47" s="151"/>
      <c r="F47" s="12"/>
      <c r="G47" s="207">
        <f t="shared" si="0"/>
      </c>
      <c r="H47" s="125">
        <f t="shared" si="38"/>
        <v>0</v>
      </c>
      <c r="I47" s="110">
        <f t="shared" si="39"/>
        <v>0</v>
      </c>
      <c r="J47" s="108">
        <f t="shared" si="40"/>
        <v>0</v>
      </c>
      <c r="K47" s="109">
        <f t="shared" si="41"/>
        <v>0</v>
      </c>
      <c r="L47" s="110">
        <f t="shared" si="42"/>
        <v>0</v>
      </c>
      <c r="M47" s="108">
        <f t="shared" si="43"/>
        <v>0</v>
      </c>
      <c r="N47" s="108">
        <f t="shared" si="44"/>
        <v>0</v>
      </c>
      <c r="O47" s="108">
        <f t="shared" si="45"/>
        <v>0</v>
      </c>
      <c r="P47" s="109">
        <f t="shared" si="46"/>
        <v>0</v>
      </c>
      <c r="Q47" s="110">
        <f t="shared" si="47"/>
        <v>0</v>
      </c>
      <c r="R47" s="109">
        <f t="shared" si="48"/>
        <v>0</v>
      </c>
      <c r="S47" s="218">
        <f t="shared" si="49"/>
        <v>0</v>
      </c>
      <c r="T47" s="183">
        <f t="shared" si="1"/>
        <v>15000000</v>
      </c>
      <c r="U47" s="106">
        <f t="shared" si="2"/>
        <v>0</v>
      </c>
      <c r="V47" s="108">
        <f t="shared" si="3"/>
        <v>0</v>
      </c>
      <c r="W47" s="108">
        <f t="shared" si="4"/>
        <v>0</v>
      </c>
      <c r="X47" s="108">
        <f t="shared" si="5"/>
        <v>0</v>
      </c>
      <c r="Y47" s="108">
        <f t="shared" si="6"/>
        <v>0</v>
      </c>
      <c r="Z47" s="108">
        <f t="shared" si="7"/>
        <v>0</v>
      </c>
      <c r="AA47" s="111">
        <f t="shared" si="8"/>
        <v>0</v>
      </c>
      <c r="AB47" s="106">
        <f t="shared" si="9"/>
        <v>0</v>
      </c>
      <c r="AC47" s="108">
        <f t="shared" si="10"/>
        <v>0</v>
      </c>
      <c r="AD47" s="108">
        <f t="shared" si="11"/>
        <v>0</v>
      </c>
      <c r="AE47" s="108">
        <f t="shared" si="12"/>
        <v>0</v>
      </c>
      <c r="AF47" s="108">
        <f t="shared" si="13"/>
        <v>0</v>
      </c>
      <c r="AG47" s="108">
        <f t="shared" si="14"/>
        <v>0</v>
      </c>
      <c r="AH47" s="111">
        <f t="shared" si="15"/>
        <v>0</v>
      </c>
      <c r="AI47" s="106">
        <f t="shared" si="16"/>
        <v>0</v>
      </c>
      <c r="AJ47" s="108">
        <f t="shared" si="17"/>
        <v>0</v>
      </c>
      <c r="AK47" s="108">
        <f t="shared" si="18"/>
        <v>0</v>
      </c>
      <c r="AL47" s="108">
        <f t="shared" si="19"/>
        <v>0</v>
      </c>
      <c r="AM47" s="108">
        <f t="shared" si="20"/>
        <v>0</v>
      </c>
      <c r="AN47" s="108">
        <f t="shared" si="21"/>
        <v>0</v>
      </c>
      <c r="AO47" s="111">
        <f t="shared" si="22"/>
        <v>0</v>
      </c>
      <c r="AP47" s="112">
        <f t="shared" si="23"/>
        <v>0</v>
      </c>
      <c r="AQ47" s="165"/>
      <c r="AR47" s="166">
        <f t="shared" si="24"/>
        <v>0</v>
      </c>
      <c r="AS47" s="167">
        <f t="shared" si="25"/>
        <v>0</v>
      </c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  <c r="BD47" s="116">
        <f t="shared" si="26"/>
        <v>0</v>
      </c>
      <c r="BE47" s="117"/>
      <c r="BF47" s="118">
        <f t="shared" si="27"/>
        <v>0</v>
      </c>
      <c r="BG47" s="119"/>
      <c r="BH47" s="120"/>
      <c r="BI47" s="120"/>
      <c r="BJ47" s="120"/>
      <c r="BK47" s="120"/>
      <c r="BL47" s="120"/>
      <c r="BM47" s="120"/>
      <c r="BN47" s="120"/>
      <c r="BO47" s="120"/>
      <c r="BP47" s="121"/>
      <c r="BQ47" s="116">
        <f t="shared" si="28"/>
        <v>0</v>
      </c>
      <c r="BR47" s="117">
        <f t="shared" si="29"/>
        <v>0</v>
      </c>
      <c r="BS47" s="122">
        <f t="shared" si="30"/>
        <v>0</v>
      </c>
      <c r="BT47" s="113"/>
      <c r="BU47" s="114"/>
      <c r="BV47" s="114"/>
      <c r="BW47" s="114"/>
      <c r="BX47" s="114"/>
      <c r="BY47" s="114"/>
      <c r="BZ47" s="114"/>
      <c r="CA47" s="114"/>
      <c r="CB47" s="114"/>
      <c r="CC47" s="115"/>
      <c r="CD47" s="116">
        <f t="shared" si="31"/>
        <v>0</v>
      </c>
      <c r="CE47" s="182">
        <f t="shared" si="32"/>
        <v>0.25</v>
      </c>
      <c r="CF47" s="176"/>
      <c r="CG47" s="167">
        <f t="shared" si="33"/>
        <v>0</v>
      </c>
      <c r="CH47" s="177">
        <f t="shared" si="34"/>
        <v>0</v>
      </c>
      <c r="CI47" s="117">
        <f t="shared" si="35"/>
        <v>0</v>
      </c>
      <c r="CJ47" s="117">
        <f t="shared" si="36"/>
        <v>0</v>
      </c>
      <c r="CK47" s="107"/>
      <c r="CL47" s="117"/>
      <c r="CM47" s="180">
        <f t="shared" si="37"/>
      </c>
    </row>
    <row r="48" spans="1:91" s="29" customFormat="1" ht="12.75" customHeight="1">
      <c r="A48" s="110"/>
      <c r="B48" s="209"/>
      <c r="C48" s="209"/>
      <c r="D48" s="151"/>
      <c r="E48" s="151"/>
      <c r="F48" s="12"/>
      <c r="G48" s="207">
        <f t="shared" si="0"/>
      </c>
      <c r="H48" s="125">
        <f t="shared" si="38"/>
        <v>0</v>
      </c>
      <c r="I48" s="110">
        <f t="shared" si="39"/>
        <v>0</v>
      </c>
      <c r="J48" s="108">
        <f t="shared" si="40"/>
        <v>0</v>
      </c>
      <c r="K48" s="109">
        <f t="shared" si="41"/>
        <v>0</v>
      </c>
      <c r="L48" s="110">
        <f t="shared" si="42"/>
        <v>0</v>
      </c>
      <c r="M48" s="108">
        <f t="shared" si="43"/>
        <v>0</v>
      </c>
      <c r="N48" s="108">
        <f t="shared" si="44"/>
        <v>0</v>
      </c>
      <c r="O48" s="108">
        <f t="shared" si="45"/>
        <v>0</v>
      </c>
      <c r="P48" s="109">
        <f t="shared" si="46"/>
        <v>0</v>
      </c>
      <c r="Q48" s="110">
        <f t="shared" si="47"/>
        <v>0</v>
      </c>
      <c r="R48" s="109">
        <f t="shared" si="48"/>
        <v>0</v>
      </c>
      <c r="S48" s="218">
        <f t="shared" si="49"/>
        <v>0</v>
      </c>
      <c r="T48" s="183">
        <f t="shared" si="1"/>
        <v>15000000</v>
      </c>
      <c r="U48" s="106">
        <f t="shared" si="2"/>
        <v>0</v>
      </c>
      <c r="V48" s="108">
        <f t="shared" si="3"/>
        <v>0</v>
      </c>
      <c r="W48" s="108">
        <f t="shared" si="4"/>
        <v>0</v>
      </c>
      <c r="X48" s="108">
        <f t="shared" si="5"/>
        <v>0</v>
      </c>
      <c r="Y48" s="108">
        <f t="shared" si="6"/>
        <v>0</v>
      </c>
      <c r="Z48" s="108">
        <f t="shared" si="7"/>
        <v>0</v>
      </c>
      <c r="AA48" s="111">
        <f t="shared" si="8"/>
        <v>0</v>
      </c>
      <c r="AB48" s="106">
        <f t="shared" si="9"/>
        <v>0</v>
      </c>
      <c r="AC48" s="108">
        <f t="shared" si="10"/>
        <v>0</v>
      </c>
      <c r="AD48" s="108">
        <f t="shared" si="11"/>
        <v>0</v>
      </c>
      <c r="AE48" s="108">
        <f t="shared" si="12"/>
        <v>0</v>
      </c>
      <c r="AF48" s="108">
        <f t="shared" si="13"/>
        <v>0</v>
      </c>
      <c r="AG48" s="108">
        <f t="shared" si="14"/>
        <v>0</v>
      </c>
      <c r="AH48" s="111">
        <f t="shared" si="15"/>
        <v>0</v>
      </c>
      <c r="AI48" s="106">
        <f t="shared" si="16"/>
        <v>0</v>
      </c>
      <c r="AJ48" s="108">
        <f t="shared" si="17"/>
        <v>0</v>
      </c>
      <c r="AK48" s="108">
        <f t="shared" si="18"/>
        <v>0</v>
      </c>
      <c r="AL48" s="108">
        <f t="shared" si="19"/>
        <v>0</v>
      </c>
      <c r="AM48" s="108">
        <f t="shared" si="20"/>
        <v>0</v>
      </c>
      <c r="AN48" s="108">
        <f t="shared" si="21"/>
        <v>0</v>
      </c>
      <c r="AO48" s="111">
        <f t="shared" si="22"/>
        <v>0</v>
      </c>
      <c r="AP48" s="112">
        <f t="shared" si="23"/>
        <v>0</v>
      </c>
      <c r="AQ48" s="165"/>
      <c r="AR48" s="166">
        <f t="shared" si="24"/>
        <v>0</v>
      </c>
      <c r="AS48" s="167">
        <f t="shared" si="25"/>
        <v>0</v>
      </c>
      <c r="AT48" s="114"/>
      <c r="AU48" s="114"/>
      <c r="AV48" s="114"/>
      <c r="AW48" s="114"/>
      <c r="AX48" s="114"/>
      <c r="AY48" s="114"/>
      <c r="AZ48" s="114"/>
      <c r="BA48" s="114"/>
      <c r="BB48" s="114"/>
      <c r="BC48" s="115"/>
      <c r="BD48" s="116">
        <f t="shared" si="26"/>
        <v>0</v>
      </c>
      <c r="BE48" s="117"/>
      <c r="BF48" s="118">
        <f t="shared" si="27"/>
        <v>0</v>
      </c>
      <c r="BG48" s="119"/>
      <c r="BH48" s="120"/>
      <c r="BI48" s="120"/>
      <c r="BJ48" s="120"/>
      <c r="BK48" s="120"/>
      <c r="BL48" s="120"/>
      <c r="BM48" s="120"/>
      <c r="BN48" s="120"/>
      <c r="BO48" s="120"/>
      <c r="BP48" s="121"/>
      <c r="BQ48" s="116">
        <f t="shared" si="28"/>
        <v>0</v>
      </c>
      <c r="BR48" s="117">
        <f t="shared" si="29"/>
        <v>0</v>
      </c>
      <c r="BS48" s="122">
        <f t="shared" si="30"/>
        <v>0</v>
      </c>
      <c r="BT48" s="113"/>
      <c r="BU48" s="114"/>
      <c r="BV48" s="114"/>
      <c r="BW48" s="114"/>
      <c r="BX48" s="114"/>
      <c r="BY48" s="114"/>
      <c r="BZ48" s="114"/>
      <c r="CA48" s="114"/>
      <c r="CB48" s="114"/>
      <c r="CC48" s="115"/>
      <c r="CD48" s="116">
        <f t="shared" si="31"/>
        <v>0</v>
      </c>
      <c r="CE48" s="182">
        <f t="shared" si="32"/>
        <v>0.25</v>
      </c>
      <c r="CF48" s="176"/>
      <c r="CG48" s="167">
        <f t="shared" si="33"/>
        <v>0</v>
      </c>
      <c r="CH48" s="177">
        <f t="shared" si="34"/>
        <v>0</v>
      </c>
      <c r="CI48" s="117">
        <f t="shared" si="35"/>
        <v>0</v>
      </c>
      <c r="CJ48" s="117">
        <f t="shared" si="36"/>
        <v>0</v>
      </c>
      <c r="CK48" s="107"/>
      <c r="CL48" s="117"/>
      <c r="CM48" s="180">
        <f t="shared" si="37"/>
      </c>
    </row>
    <row r="49" spans="1:91" s="29" customFormat="1" ht="12.75" customHeight="1">
      <c r="A49" s="110"/>
      <c r="B49" s="209"/>
      <c r="C49" s="209"/>
      <c r="D49" s="151"/>
      <c r="E49" s="151"/>
      <c r="F49" s="12"/>
      <c r="G49" s="207">
        <f t="shared" si="0"/>
      </c>
      <c r="H49" s="125">
        <f t="shared" si="38"/>
        <v>0</v>
      </c>
      <c r="I49" s="110">
        <f t="shared" si="39"/>
        <v>0</v>
      </c>
      <c r="J49" s="108">
        <f t="shared" si="40"/>
        <v>0</v>
      </c>
      <c r="K49" s="109">
        <f t="shared" si="41"/>
        <v>0</v>
      </c>
      <c r="L49" s="110">
        <f t="shared" si="42"/>
        <v>0</v>
      </c>
      <c r="M49" s="108">
        <f t="shared" si="43"/>
        <v>0</v>
      </c>
      <c r="N49" s="108">
        <f t="shared" si="44"/>
        <v>0</v>
      </c>
      <c r="O49" s="108">
        <f t="shared" si="45"/>
        <v>0</v>
      </c>
      <c r="P49" s="109">
        <f t="shared" si="46"/>
        <v>0</v>
      </c>
      <c r="Q49" s="110">
        <f t="shared" si="47"/>
        <v>0</v>
      </c>
      <c r="R49" s="109">
        <f t="shared" si="48"/>
        <v>0</v>
      </c>
      <c r="S49" s="218">
        <f t="shared" si="49"/>
        <v>0</v>
      </c>
      <c r="T49" s="183">
        <f t="shared" si="1"/>
        <v>15000000</v>
      </c>
      <c r="U49" s="106">
        <f t="shared" si="2"/>
        <v>0</v>
      </c>
      <c r="V49" s="108">
        <f t="shared" si="3"/>
        <v>0</v>
      </c>
      <c r="W49" s="108">
        <f t="shared" si="4"/>
        <v>0</v>
      </c>
      <c r="X49" s="108">
        <f t="shared" si="5"/>
        <v>0</v>
      </c>
      <c r="Y49" s="108">
        <f t="shared" si="6"/>
        <v>0</v>
      </c>
      <c r="Z49" s="108">
        <f t="shared" si="7"/>
        <v>0</v>
      </c>
      <c r="AA49" s="111">
        <f t="shared" si="8"/>
        <v>0</v>
      </c>
      <c r="AB49" s="106">
        <f t="shared" si="9"/>
        <v>0</v>
      </c>
      <c r="AC49" s="108">
        <f t="shared" si="10"/>
        <v>0</v>
      </c>
      <c r="AD49" s="108">
        <f t="shared" si="11"/>
        <v>0</v>
      </c>
      <c r="AE49" s="108">
        <f t="shared" si="12"/>
        <v>0</v>
      </c>
      <c r="AF49" s="108">
        <f t="shared" si="13"/>
        <v>0</v>
      </c>
      <c r="AG49" s="108">
        <f t="shared" si="14"/>
        <v>0</v>
      </c>
      <c r="AH49" s="111">
        <f t="shared" si="15"/>
        <v>0</v>
      </c>
      <c r="AI49" s="106">
        <f t="shared" si="16"/>
        <v>0</v>
      </c>
      <c r="AJ49" s="108">
        <f t="shared" si="17"/>
        <v>0</v>
      </c>
      <c r="AK49" s="108">
        <f t="shared" si="18"/>
        <v>0</v>
      </c>
      <c r="AL49" s="108">
        <f t="shared" si="19"/>
        <v>0</v>
      </c>
      <c r="AM49" s="108">
        <f t="shared" si="20"/>
        <v>0</v>
      </c>
      <c r="AN49" s="108">
        <f t="shared" si="21"/>
        <v>0</v>
      </c>
      <c r="AO49" s="111">
        <f t="shared" si="22"/>
        <v>0</v>
      </c>
      <c r="AP49" s="112">
        <f t="shared" si="23"/>
        <v>0</v>
      </c>
      <c r="AQ49" s="165"/>
      <c r="AR49" s="166">
        <f t="shared" si="24"/>
        <v>0</v>
      </c>
      <c r="AS49" s="167">
        <f t="shared" si="25"/>
        <v>0</v>
      </c>
      <c r="AT49" s="114"/>
      <c r="AU49" s="114"/>
      <c r="AV49" s="114"/>
      <c r="AW49" s="114"/>
      <c r="AX49" s="114"/>
      <c r="AY49" s="114"/>
      <c r="AZ49" s="114"/>
      <c r="BA49" s="114"/>
      <c r="BB49" s="114"/>
      <c r="BC49" s="115"/>
      <c r="BD49" s="116">
        <f t="shared" si="26"/>
        <v>0</v>
      </c>
      <c r="BE49" s="117"/>
      <c r="BF49" s="118">
        <f t="shared" si="27"/>
        <v>0</v>
      </c>
      <c r="BG49" s="119"/>
      <c r="BH49" s="120"/>
      <c r="BI49" s="120"/>
      <c r="BJ49" s="120"/>
      <c r="BK49" s="120"/>
      <c r="BL49" s="120"/>
      <c r="BM49" s="120"/>
      <c r="BN49" s="120"/>
      <c r="BO49" s="120"/>
      <c r="BP49" s="121"/>
      <c r="BQ49" s="116">
        <f t="shared" si="28"/>
        <v>0</v>
      </c>
      <c r="BR49" s="117">
        <f t="shared" si="29"/>
        <v>0</v>
      </c>
      <c r="BS49" s="122">
        <f t="shared" si="30"/>
        <v>0</v>
      </c>
      <c r="BT49" s="113"/>
      <c r="BU49" s="114"/>
      <c r="BV49" s="114"/>
      <c r="BW49" s="114"/>
      <c r="BX49" s="114"/>
      <c r="BY49" s="114"/>
      <c r="BZ49" s="114"/>
      <c r="CA49" s="114"/>
      <c r="CB49" s="114"/>
      <c r="CC49" s="115"/>
      <c r="CD49" s="116">
        <f t="shared" si="31"/>
        <v>0</v>
      </c>
      <c r="CE49" s="182">
        <f t="shared" si="32"/>
        <v>0.25</v>
      </c>
      <c r="CF49" s="176"/>
      <c r="CG49" s="167">
        <f t="shared" si="33"/>
        <v>0</v>
      </c>
      <c r="CH49" s="177">
        <f t="shared" si="34"/>
        <v>0</v>
      </c>
      <c r="CI49" s="117">
        <f t="shared" si="35"/>
        <v>0</v>
      </c>
      <c r="CJ49" s="117">
        <f t="shared" si="36"/>
        <v>0</v>
      </c>
      <c r="CK49" s="107"/>
      <c r="CL49" s="117"/>
      <c r="CM49" s="180">
        <f t="shared" si="37"/>
      </c>
    </row>
    <row r="50" spans="1:91" s="29" customFormat="1" ht="12.75" customHeight="1">
      <c r="A50" s="110"/>
      <c r="B50" s="209"/>
      <c r="C50" s="209"/>
      <c r="D50" s="151"/>
      <c r="E50" s="151"/>
      <c r="F50" s="12"/>
      <c r="G50" s="207">
        <f t="shared" si="0"/>
      </c>
      <c r="H50" s="125">
        <f t="shared" si="38"/>
        <v>0</v>
      </c>
      <c r="I50" s="110">
        <f t="shared" si="39"/>
        <v>0</v>
      </c>
      <c r="J50" s="108">
        <f t="shared" si="40"/>
        <v>0</v>
      </c>
      <c r="K50" s="109">
        <f t="shared" si="41"/>
        <v>0</v>
      </c>
      <c r="L50" s="110">
        <f t="shared" si="42"/>
        <v>0</v>
      </c>
      <c r="M50" s="108">
        <f t="shared" si="43"/>
        <v>0</v>
      </c>
      <c r="N50" s="108">
        <f t="shared" si="44"/>
        <v>0</v>
      </c>
      <c r="O50" s="108">
        <f t="shared" si="45"/>
        <v>0</v>
      </c>
      <c r="P50" s="109">
        <f t="shared" si="46"/>
        <v>0</v>
      </c>
      <c r="Q50" s="110">
        <f t="shared" si="47"/>
        <v>0</v>
      </c>
      <c r="R50" s="109">
        <f t="shared" si="48"/>
        <v>0</v>
      </c>
      <c r="S50" s="218">
        <f t="shared" si="49"/>
        <v>0</v>
      </c>
      <c r="T50" s="183">
        <f t="shared" si="1"/>
        <v>15000000</v>
      </c>
      <c r="U50" s="106">
        <f t="shared" si="2"/>
        <v>0</v>
      </c>
      <c r="V50" s="108">
        <f t="shared" si="3"/>
        <v>0</v>
      </c>
      <c r="W50" s="108">
        <f t="shared" si="4"/>
        <v>0</v>
      </c>
      <c r="X50" s="108">
        <f t="shared" si="5"/>
        <v>0</v>
      </c>
      <c r="Y50" s="108">
        <f t="shared" si="6"/>
        <v>0</v>
      </c>
      <c r="Z50" s="108">
        <f t="shared" si="7"/>
        <v>0</v>
      </c>
      <c r="AA50" s="111">
        <f t="shared" si="8"/>
        <v>0</v>
      </c>
      <c r="AB50" s="106">
        <f t="shared" si="9"/>
        <v>0</v>
      </c>
      <c r="AC50" s="108">
        <f t="shared" si="10"/>
        <v>0</v>
      </c>
      <c r="AD50" s="108">
        <f t="shared" si="11"/>
        <v>0</v>
      </c>
      <c r="AE50" s="108">
        <f t="shared" si="12"/>
        <v>0</v>
      </c>
      <c r="AF50" s="108">
        <f t="shared" si="13"/>
        <v>0</v>
      </c>
      <c r="AG50" s="108">
        <f t="shared" si="14"/>
        <v>0</v>
      </c>
      <c r="AH50" s="111">
        <f t="shared" si="15"/>
        <v>0</v>
      </c>
      <c r="AI50" s="106">
        <f t="shared" si="16"/>
        <v>0</v>
      </c>
      <c r="AJ50" s="108">
        <f t="shared" si="17"/>
        <v>0</v>
      </c>
      <c r="AK50" s="108">
        <f t="shared" si="18"/>
        <v>0</v>
      </c>
      <c r="AL50" s="108">
        <f t="shared" si="19"/>
        <v>0</v>
      </c>
      <c r="AM50" s="108">
        <f t="shared" si="20"/>
        <v>0</v>
      </c>
      <c r="AN50" s="108">
        <f t="shared" si="21"/>
        <v>0</v>
      </c>
      <c r="AO50" s="111">
        <f t="shared" si="22"/>
        <v>0</v>
      </c>
      <c r="AP50" s="112">
        <f t="shared" si="23"/>
        <v>0</v>
      </c>
      <c r="AQ50" s="165"/>
      <c r="AR50" s="166">
        <f t="shared" si="24"/>
        <v>0</v>
      </c>
      <c r="AS50" s="167">
        <f t="shared" si="25"/>
        <v>0</v>
      </c>
      <c r="AT50" s="114"/>
      <c r="AU50" s="114"/>
      <c r="AV50" s="114"/>
      <c r="AW50" s="114"/>
      <c r="AX50" s="114"/>
      <c r="AY50" s="114"/>
      <c r="AZ50" s="114"/>
      <c r="BA50" s="114"/>
      <c r="BB50" s="114"/>
      <c r="BC50" s="115"/>
      <c r="BD50" s="116">
        <f t="shared" si="26"/>
        <v>0</v>
      </c>
      <c r="BE50" s="117"/>
      <c r="BF50" s="118">
        <f t="shared" si="27"/>
        <v>0</v>
      </c>
      <c r="BG50" s="119"/>
      <c r="BH50" s="120"/>
      <c r="BI50" s="120"/>
      <c r="BJ50" s="120"/>
      <c r="BK50" s="120"/>
      <c r="BL50" s="120"/>
      <c r="BM50" s="120"/>
      <c r="BN50" s="120"/>
      <c r="BO50" s="120"/>
      <c r="BP50" s="121"/>
      <c r="BQ50" s="116">
        <f t="shared" si="28"/>
        <v>0</v>
      </c>
      <c r="BR50" s="117">
        <f t="shared" si="29"/>
        <v>0</v>
      </c>
      <c r="BS50" s="122">
        <f t="shared" si="30"/>
        <v>0</v>
      </c>
      <c r="BT50" s="113"/>
      <c r="BU50" s="114"/>
      <c r="BV50" s="114"/>
      <c r="BW50" s="114"/>
      <c r="BX50" s="114"/>
      <c r="BY50" s="114"/>
      <c r="BZ50" s="114"/>
      <c r="CA50" s="114"/>
      <c r="CB50" s="114"/>
      <c r="CC50" s="115"/>
      <c r="CD50" s="116">
        <f t="shared" si="31"/>
        <v>0</v>
      </c>
      <c r="CE50" s="182">
        <f t="shared" si="32"/>
        <v>0.25</v>
      </c>
      <c r="CF50" s="176"/>
      <c r="CG50" s="167">
        <f t="shared" si="33"/>
        <v>0</v>
      </c>
      <c r="CH50" s="177">
        <f t="shared" si="34"/>
        <v>0</v>
      </c>
      <c r="CI50" s="117">
        <f t="shared" si="35"/>
        <v>0</v>
      </c>
      <c r="CJ50" s="117">
        <f t="shared" si="36"/>
        <v>0</v>
      </c>
      <c r="CK50" s="107"/>
      <c r="CL50" s="117"/>
      <c r="CM50" s="180">
        <f t="shared" si="37"/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16">
    <mergeCell ref="C1:K1"/>
    <mergeCell ref="L1:N1"/>
    <mergeCell ref="J4:R4"/>
    <mergeCell ref="BT2:CC2"/>
    <mergeCell ref="AT2:BC2"/>
    <mergeCell ref="BG2:BR2"/>
    <mergeCell ref="G2:R2"/>
    <mergeCell ref="G4:I4"/>
    <mergeCell ref="J5:R5"/>
    <mergeCell ref="A6:A7"/>
    <mergeCell ref="B6:B7"/>
    <mergeCell ref="C6:C7"/>
    <mergeCell ref="D6:D7"/>
    <mergeCell ref="E6:E7"/>
    <mergeCell ref="F6:F7"/>
    <mergeCell ref="G6:G7"/>
  </mergeCells>
  <printOptions/>
  <pageMargins left="0.4724409448818898" right="0.36" top="0.1968503937007874" bottom="0.2362204724409449" header="0.1968503937007874" footer="0.2362204724409449"/>
  <pageSetup horizontalDpi="360" verticalDpi="360" orientation="landscape" paperSize="9" scale="90" r:id="rId2"/>
  <headerFooter alignWithMargins="0">
    <oddFooter>&amp;L&amp;"Arial,Grassetto"&amp;20 1&amp;C&amp;"Rockwell,Grassetto"&amp;8Classifiche by by NET.line Srl * 3T.Top Trial Team- Piacenza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Marcos</cp:lastModifiedBy>
  <cp:lastPrinted>2008-03-16T16:45:21Z</cp:lastPrinted>
  <dcterms:created xsi:type="dcterms:W3CDTF">1996-11-05T10:16:36Z</dcterms:created>
  <dcterms:modified xsi:type="dcterms:W3CDTF">2008-03-16T16:46:49Z</dcterms:modified>
  <cp:category/>
  <cp:version/>
  <cp:contentType/>
  <cp:contentStatus/>
</cp:coreProperties>
</file>